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312020359_USGS_Maricopa_Lidar\12_Reports\"/>
    </mc:Choice>
  </mc:AlternateContent>
  <xr:revisionPtr revIDLastSave="0" documentId="13_ncr:1_{26EAE27D-2C22-43C2-86DF-2D28CBA6DD15}" xr6:coauthVersionLast="45" xr6:coauthVersionMax="47" xr10:uidLastSave="{00000000-0000-0000-0000-000000000000}"/>
  <bookViews>
    <workbookView xWindow="1920" yWindow="420" windowWidth="24450" windowHeight="15105" xr2:uid="{00000000-000D-0000-FFFF-FFFF00000000}"/>
  </bookViews>
  <sheets>
    <sheet name="Report" sheetId="5" r:id="rId1"/>
    <sheet name="Coordinates" sheetId="1" r:id="rId2"/>
    <sheet name="Non-vegetated" sheetId="3" r:id="rId3"/>
    <sheet name="Vegetated" sheetId="4" r:id="rId4"/>
  </sheets>
  <definedNames>
    <definedName name="_xlnm._FilterDatabase" localSheetId="1" hidden="1">Coordinates!#REF!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4" l="1"/>
  <c r="Q8" i="4"/>
  <c r="Q9" i="4"/>
  <c r="Q10" i="4"/>
  <c r="Q15" i="4"/>
  <c r="Q16" i="4"/>
  <c r="Q17" i="4"/>
  <c r="Q18" i="4"/>
  <c r="Q23" i="4"/>
  <c r="Q24" i="4"/>
  <c r="Q25" i="4"/>
  <c r="Q26" i="4"/>
  <c r="Q31" i="4"/>
  <c r="Q32" i="4"/>
  <c r="Q33" i="4"/>
  <c r="Q34" i="4"/>
  <c r="Q39" i="4"/>
  <c r="Q40" i="4"/>
  <c r="Q41" i="4"/>
  <c r="Q42" i="4"/>
  <c r="Q47" i="4"/>
  <c r="Q48" i="4"/>
  <c r="Q49" i="4"/>
  <c r="Q50" i="4"/>
  <c r="Q55" i="4"/>
  <c r="Q56" i="4"/>
  <c r="Q57" i="4"/>
  <c r="Q58" i="4"/>
  <c r="Q63" i="4"/>
  <c r="Q64" i="4"/>
  <c r="Q65" i="4"/>
  <c r="Q66" i="4"/>
  <c r="Q71" i="4"/>
  <c r="Q72" i="4"/>
  <c r="Q73" i="4"/>
  <c r="Q74" i="4"/>
  <c r="Q79" i="4"/>
  <c r="Q80" i="4"/>
  <c r="Q81" i="4"/>
  <c r="Q82" i="4"/>
  <c r="Q87" i="4"/>
  <c r="Q88" i="4"/>
  <c r="Q89" i="4"/>
  <c r="Q90" i="4"/>
  <c r="Q95" i="4"/>
  <c r="Q96" i="4"/>
  <c r="Q97" i="4"/>
  <c r="Q98" i="4"/>
  <c r="Q103" i="4"/>
  <c r="P3" i="4"/>
  <c r="Q3" i="4" s="1"/>
  <c r="P4" i="4"/>
  <c r="Q4" i="4" s="1"/>
  <c r="P5" i="4"/>
  <c r="Q5" i="4" s="1"/>
  <c r="P6" i="4"/>
  <c r="Q6" i="4" s="1"/>
  <c r="P7" i="4"/>
  <c r="P8" i="4"/>
  <c r="P9" i="4"/>
  <c r="P10" i="4"/>
  <c r="P11" i="4"/>
  <c r="Q11" i="4" s="1"/>
  <c r="P12" i="4"/>
  <c r="Q12" i="4" s="1"/>
  <c r="P13" i="4"/>
  <c r="Q13" i="4" s="1"/>
  <c r="P14" i="4"/>
  <c r="Q14" i="4" s="1"/>
  <c r="P15" i="4"/>
  <c r="P16" i="4"/>
  <c r="P17" i="4"/>
  <c r="P18" i="4"/>
  <c r="P19" i="4"/>
  <c r="Q19" i="4" s="1"/>
  <c r="P20" i="4"/>
  <c r="Q20" i="4" s="1"/>
  <c r="P21" i="4"/>
  <c r="Q21" i="4" s="1"/>
  <c r="P22" i="4"/>
  <c r="Q22" i="4" s="1"/>
  <c r="P23" i="4"/>
  <c r="P24" i="4"/>
  <c r="P25" i="4"/>
  <c r="P26" i="4"/>
  <c r="P27" i="4"/>
  <c r="Q27" i="4" s="1"/>
  <c r="P28" i="4"/>
  <c r="Q28" i="4" s="1"/>
  <c r="P29" i="4"/>
  <c r="Q29" i="4" s="1"/>
  <c r="P30" i="4"/>
  <c r="Q30" i="4" s="1"/>
  <c r="P31" i="4"/>
  <c r="P32" i="4"/>
  <c r="P33" i="4"/>
  <c r="P34" i="4"/>
  <c r="P35" i="4"/>
  <c r="Q35" i="4" s="1"/>
  <c r="P36" i="4"/>
  <c r="Q36" i="4" s="1"/>
  <c r="P37" i="4"/>
  <c r="Q37" i="4" s="1"/>
  <c r="P38" i="4"/>
  <c r="Q38" i="4" s="1"/>
  <c r="P39" i="4"/>
  <c r="P40" i="4"/>
  <c r="P41" i="4"/>
  <c r="P42" i="4"/>
  <c r="P43" i="4"/>
  <c r="Q43" i="4" s="1"/>
  <c r="P44" i="4"/>
  <c r="Q44" i="4" s="1"/>
  <c r="P45" i="4"/>
  <c r="Q45" i="4" s="1"/>
  <c r="P46" i="4"/>
  <c r="Q46" i="4" s="1"/>
  <c r="P47" i="4"/>
  <c r="P48" i="4"/>
  <c r="P49" i="4"/>
  <c r="P50" i="4"/>
  <c r="P51" i="4"/>
  <c r="Q51" i="4" s="1"/>
  <c r="P52" i="4"/>
  <c r="Q52" i="4" s="1"/>
  <c r="P53" i="4"/>
  <c r="Q53" i="4" s="1"/>
  <c r="P54" i="4"/>
  <c r="Q54" i="4" s="1"/>
  <c r="P55" i="4"/>
  <c r="P56" i="4"/>
  <c r="P57" i="4"/>
  <c r="P58" i="4"/>
  <c r="P59" i="4"/>
  <c r="Q59" i="4" s="1"/>
  <c r="P60" i="4"/>
  <c r="Q60" i="4" s="1"/>
  <c r="P61" i="4"/>
  <c r="Q61" i="4" s="1"/>
  <c r="P62" i="4"/>
  <c r="Q62" i="4" s="1"/>
  <c r="P63" i="4"/>
  <c r="P64" i="4"/>
  <c r="P65" i="4"/>
  <c r="P66" i="4"/>
  <c r="P67" i="4"/>
  <c r="Q67" i="4" s="1"/>
  <c r="P68" i="4"/>
  <c r="Q68" i="4" s="1"/>
  <c r="P69" i="4"/>
  <c r="Q69" i="4" s="1"/>
  <c r="P70" i="4"/>
  <c r="Q70" i="4" s="1"/>
  <c r="P71" i="4"/>
  <c r="P72" i="4"/>
  <c r="P73" i="4"/>
  <c r="P74" i="4"/>
  <c r="P75" i="4"/>
  <c r="Q75" i="4" s="1"/>
  <c r="P76" i="4"/>
  <c r="Q76" i="4" s="1"/>
  <c r="P77" i="4"/>
  <c r="Q77" i="4" s="1"/>
  <c r="P78" i="4"/>
  <c r="Q78" i="4" s="1"/>
  <c r="P79" i="4"/>
  <c r="P80" i="4"/>
  <c r="P81" i="4"/>
  <c r="P82" i="4"/>
  <c r="P83" i="4"/>
  <c r="Q83" i="4" s="1"/>
  <c r="P84" i="4"/>
  <c r="Q84" i="4" s="1"/>
  <c r="P85" i="4"/>
  <c r="Q85" i="4" s="1"/>
  <c r="P86" i="4"/>
  <c r="Q86" i="4" s="1"/>
  <c r="P87" i="4"/>
  <c r="P88" i="4"/>
  <c r="P89" i="4"/>
  <c r="P90" i="4"/>
  <c r="P91" i="4"/>
  <c r="Q91" i="4" s="1"/>
  <c r="P92" i="4"/>
  <c r="Q92" i="4" s="1"/>
  <c r="P93" i="4"/>
  <c r="Q93" i="4" s="1"/>
  <c r="P94" i="4"/>
  <c r="Q94" i="4" s="1"/>
  <c r="P95" i="4"/>
  <c r="P96" i="4"/>
  <c r="P97" i="4"/>
  <c r="P98" i="4"/>
  <c r="P99" i="4"/>
  <c r="Q99" i="4" s="1"/>
  <c r="P100" i="4"/>
  <c r="Q100" i="4" s="1"/>
  <c r="P101" i="4"/>
  <c r="Q101" i="4" s="1"/>
  <c r="P102" i="4"/>
  <c r="Q102" i="4" s="1"/>
  <c r="P103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3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<sst xmlns="http://schemas.openxmlformats.org/spreadsheetml/2006/main" count="1723" uniqueCount="262">
  <si>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</si>
  <si>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</si>
  <si>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</si>
  <si>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</si>
  <si>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</si>
  <si>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</si>
  <si>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</si>
  <si>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</si>
  <si>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</si>
  <si>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</si>
  <si>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</si>
  <si>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</si>
  <si>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</si>
  <si>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</si>
  <si>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</si>
  <si>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</si>
  <si>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</si>
  <si>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</si>
  <si>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</si>
  <si>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</si>
  <si>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</si>
  <si>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</si>
  <si>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</si>
  <si>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</si>
  <si>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</si>
  <si>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</si>
  <si>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Check Point Assessment (DEM)</t>
  </si>
  <si>
    <t>VVA of DEM</t>
  </si>
  <si>
    <t>Check Points</t>
  </si>
  <si>
    <t xml:space="preserve">VVAA03 </t>
  </si>
  <si>
    <t xml:space="preserve">VVAA04 </t>
  </si>
  <si>
    <t xml:space="preserve">VVAB03 </t>
  </si>
  <si>
    <t xml:space="preserve">VVAB05 </t>
  </si>
  <si>
    <t xml:space="preserve">VVAC04 </t>
  </si>
  <si>
    <t>VVAC042</t>
  </si>
  <si>
    <t xml:space="preserve">VVAC05 </t>
  </si>
  <si>
    <t xml:space="preserve">VVAC06 </t>
  </si>
  <si>
    <t xml:space="preserve">VVAC07 </t>
  </si>
  <si>
    <t xml:space="preserve">VVAC08 </t>
  </si>
  <si>
    <t xml:space="preserve">VVAD03 </t>
  </si>
  <si>
    <t xml:space="preserve">VVAD04 </t>
  </si>
  <si>
    <t xml:space="preserve">VVAD05 </t>
  </si>
  <si>
    <t>VVAD052</t>
  </si>
  <si>
    <t xml:space="preserve">VVAD06 </t>
  </si>
  <si>
    <t xml:space="preserve">VVAD07 </t>
  </si>
  <si>
    <t xml:space="preserve">VVAD08 </t>
  </si>
  <si>
    <t>VVAD082</t>
  </si>
  <si>
    <t xml:space="preserve">VVAE01 </t>
  </si>
  <si>
    <t>VVAE012</t>
  </si>
  <si>
    <t xml:space="preserve">VVAE02 </t>
  </si>
  <si>
    <t xml:space="preserve">VVAE04 </t>
  </si>
  <si>
    <t xml:space="preserve">VVAE07 </t>
  </si>
  <si>
    <t>VVAE072</t>
  </si>
  <si>
    <t>VVAE073</t>
  </si>
  <si>
    <t xml:space="preserve">VVAE08 </t>
  </si>
  <si>
    <t xml:space="preserve">VVAE09 </t>
  </si>
  <si>
    <t xml:space="preserve">VVAF01 </t>
  </si>
  <si>
    <t xml:space="preserve">VVAF02 </t>
  </si>
  <si>
    <t>VVAF022</t>
  </si>
  <si>
    <t>VVAF032</t>
  </si>
  <si>
    <t xml:space="preserve">VVAF04 </t>
  </si>
  <si>
    <t xml:space="preserve">VVAF06 </t>
  </si>
  <si>
    <t>VVAF062</t>
  </si>
  <si>
    <t>VVAF063</t>
  </si>
  <si>
    <t xml:space="preserve">VVAF07 </t>
  </si>
  <si>
    <t xml:space="preserve">VVAF08 </t>
  </si>
  <si>
    <t xml:space="preserve">VVAF09 </t>
  </si>
  <si>
    <t xml:space="preserve">VVAF10 </t>
  </si>
  <si>
    <t xml:space="preserve">VVAF11 </t>
  </si>
  <si>
    <t>VVAF112</t>
  </si>
  <si>
    <t xml:space="preserve">VVAG05 </t>
  </si>
  <si>
    <t xml:space="preserve">VVAG06 </t>
  </si>
  <si>
    <t>VVAG062</t>
  </si>
  <si>
    <t xml:space="preserve">VVAG07 </t>
  </si>
  <si>
    <t xml:space="preserve">VVAG08 </t>
  </si>
  <si>
    <t xml:space="preserve">VVAG09 </t>
  </si>
  <si>
    <t>VVAG092</t>
  </si>
  <si>
    <t xml:space="preserve">VVAG10 </t>
  </si>
  <si>
    <t xml:space="preserve">VVAG11 </t>
  </si>
  <si>
    <t xml:space="preserve">VVAH05 </t>
  </si>
  <si>
    <t xml:space="preserve">VVAH06 </t>
  </si>
  <si>
    <t xml:space="preserve">VVAH07 </t>
  </si>
  <si>
    <t xml:space="preserve">VVAH08 </t>
  </si>
  <si>
    <t xml:space="preserve">VVAH10 </t>
  </si>
  <si>
    <t>VVAH102</t>
  </si>
  <si>
    <t xml:space="preserve">VVAH11 </t>
  </si>
  <si>
    <t xml:space="preserve">VVAH12 </t>
  </si>
  <si>
    <t xml:space="preserve">VVAI05 </t>
  </si>
  <si>
    <t xml:space="preserve">VVAI06 </t>
  </si>
  <si>
    <t xml:space="preserve">VVAI07 </t>
  </si>
  <si>
    <t xml:space="preserve">VVAI08 </t>
  </si>
  <si>
    <t xml:space="preserve">VVAI09 </t>
  </si>
  <si>
    <t xml:space="preserve">VVAI10 </t>
  </si>
  <si>
    <t xml:space="preserve">VVAI11 </t>
  </si>
  <si>
    <t xml:space="preserve">VVAI12 </t>
  </si>
  <si>
    <t xml:space="preserve">VVAI13 </t>
  </si>
  <si>
    <t xml:space="preserve">VVAJ05 </t>
  </si>
  <si>
    <t>VVAJ052</t>
  </si>
  <si>
    <t xml:space="preserve">VVAJ06 </t>
  </si>
  <si>
    <t xml:space="preserve">VVAJ07 </t>
  </si>
  <si>
    <t xml:space="preserve">VVAJ08 </t>
  </si>
  <si>
    <t xml:space="preserve">VVAJ09 </t>
  </si>
  <si>
    <t xml:space="preserve">VVAJ10 </t>
  </si>
  <si>
    <t xml:space="preserve">VVAJ11 </t>
  </si>
  <si>
    <t xml:space="preserve">VVAJ12 </t>
  </si>
  <si>
    <t xml:space="preserve">VVAK05 </t>
  </si>
  <si>
    <t xml:space="preserve">VVAK06 </t>
  </si>
  <si>
    <t xml:space="preserve">VVAK07 </t>
  </si>
  <si>
    <t xml:space="preserve">VVAK08 </t>
  </si>
  <si>
    <t xml:space="preserve">VVAK09 </t>
  </si>
  <si>
    <t xml:space="preserve">VVAK10 </t>
  </si>
  <si>
    <t xml:space="preserve">VVAK11 </t>
  </si>
  <si>
    <t xml:space="preserve">VVAK12 </t>
  </si>
  <si>
    <t xml:space="preserve">VVAL06 </t>
  </si>
  <si>
    <t xml:space="preserve">VVAL07 </t>
  </si>
  <si>
    <t xml:space="preserve">VVAL08 </t>
  </si>
  <si>
    <t xml:space="preserve">VVAL09 </t>
  </si>
  <si>
    <t>VVAL092</t>
  </si>
  <si>
    <t xml:space="preserve">VVAL10 </t>
  </si>
  <si>
    <t xml:space="preserve">VVAL11 </t>
  </si>
  <si>
    <t xml:space="preserve">VVAL12 </t>
  </si>
  <si>
    <t xml:space="preserve">VVAL13 </t>
  </si>
  <si>
    <t xml:space="preserve">VVAM09 </t>
  </si>
  <si>
    <t>VVAM092</t>
  </si>
  <si>
    <t xml:space="preserve">VVAM10 </t>
  </si>
  <si>
    <t>VVAB04</t>
  </si>
  <si>
    <t>VVAB06</t>
  </si>
  <si>
    <t>VVAB07</t>
  </si>
  <si>
    <t>VVAE03</t>
  </si>
  <si>
    <t>VVAF03</t>
  </si>
  <si>
    <t>Vegetated</t>
  </si>
  <si>
    <t xml:space="preserve">NVAA03  </t>
  </si>
  <si>
    <t xml:space="preserve">NVAA04  </t>
  </si>
  <si>
    <t xml:space="preserve">NVAA05  </t>
  </si>
  <si>
    <t xml:space="preserve">NVAB03  </t>
  </si>
  <si>
    <t xml:space="preserve">NVAB04  </t>
  </si>
  <si>
    <t xml:space="preserve">NVAB05  </t>
  </si>
  <si>
    <t xml:space="preserve">NVAB06  </t>
  </si>
  <si>
    <t xml:space="preserve">NVAB07  </t>
  </si>
  <si>
    <t xml:space="preserve">NVAB08  </t>
  </si>
  <si>
    <t xml:space="preserve">NVAC03  </t>
  </si>
  <si>
    <t xml:space="preserve">NVAC04  </t>
  </si>
  <si>
    <t xml:space="preserve">NVAC05  </t>
  </si>
  <si>
    <t xml:space="preserve">NVAC06  </t>
  </si>
  <si>
    <t xml:space="preserve">NVAC062 </t>
  </si>
  <si>
    <t xml:space="preserve">NVAC07  </t>
  </si>
  <si>
    <t xml:space="preserve">NVAC08  </t>
  </si>
  <si>
    <t xml:space="preserve">NVAC09  </t>
  </si>
  <si>
    <t xml:space="preserve">NVAD03  </t>
  </si>
  <si>
    <t xml:space="preserve">NVAD04  </t>
  </si>
  <si>
    <t xml:space="preserve">NVAD05  </t>
  </si>
  <si>
    <t xml:space="preserve">NVAD06  </t>
  </si>
  <si>
    <t xml:space="preserve">NVAD07  </t>
  </si>
  <si>
    <t xml:space="preserve">NVAD08  </t>
  </si>
  <si>
    <t xml:space="preserve">NVAD09  </t>
  </si>
  <si>
    <t xml:space="preserve">NVAE03  </t>
  </si>
  <si>
    <t xml:space="preserve">NVAE04  </t>
  </si>
  <si>
    <t xml:space="preserve">NVAE05  </t>
  </si>
  <si>
    <t xml:space="preserve">NVAE06  </t>
  </si>
  <si>
    <t xml:space="preserve">NVAE07  </t>
  </si>
  <si>
    <t xml:space="preserve">NVAE08  </t>
  </si>
  <si>
    <t xml:space="preserve">NVAF01  </t>
  </si>
  <si>
    <t xml:space="preserve">NVAF02  </t>
  </si>
  <si>
    <t xml:space="preserve">NVAF03  </t>
  </si>
  <si>
    <t xml:space="preserve">NVAF04  </t>
  </si>
  <si>
    <t xml:space="preserve">NVAF05  </t>
  </si>
  <si>
    <t xml:space="preserve">NVAF06  </t>
  </si>
  <si>
    <t xml:space="preserve">NVAF07  </t>
  </si>
  <si>
    <t xml:space="preserve">NVAF08  </t>
  </si>
  <si>
    <t xml:space="preserve">NVAF09  </t>
  </si>
  <si>
    <t xml:space="preserve">NVAF092 </t>
  </si>
  <si>
    <t xml:space="preserve">NVAF10  </t>
  </si>
  <si>
    <t xml:space="preserve">NVAF11  </t>
  </si>
  <si>
    <t xml:space="preserve">NVAG01  </t>
  </si>
  <si>
    <t xml:space="preserve">NVAG02  </t>
  </si>
  <si>
    <t xml:space="preserve">NVAG03  </t>
  </si>
  <si>
    <t xml:space="preserve">NVAG04  </t>
  </si>
  <si>
    <t xml:space="preserve">NVAG05  </t>
  </si>
  <si>
    <t xml:space="preserve">NVAG052 </t>
  </si>
  <si>
    <t xml:space="preserve">NVAG06  </t>
  </si>
  <si>
    <t xml:space="preserve">NVAG07  </t>
  </si>
  <si>
    <t xml:space="preserve">NVAG08  </t>
  </si>
  <si>
    <t xml:space="preserve">NVAG09  </t>
  </si>
  <si>
    <t xml:space="preserve">NVAG10  </t>
  </si>
  <si>
    <t xml:space="preserve">NVAG102 </t>
  </si>
  <si>
    <t xml:space="preserve">NVAG11  </t>
  </si>
  <si>
    <t xml:space="preserve">NVAG12  </t>
  </si>
  <si>
    <t xml:space="preserve">NVAG122 </t>
  </si>
  <si>
    <t xml:space="preserve">NVAH05  </t>
  </si>
  <si>
    <t xml:space="preserve">NVAH06  </t>
  </si>
  <si>
    <t xml:space="preserve">NVAH06R </t>
  </si>
  <si>
    <t xml:space="preserve">NVAH07  </t>
  </si>
  <si>
    <t xml:space="preserve">NVAH08  </t>
  </si>
  <si>
    <t xml:space="preserve">NVAH082 </t>
  </si>
  <si>
    <t xml:space="preserve">NVAH09  </t>
  </si>
  <si>
    <t xml:space="preserve">NVAH10  </t>
  </si>
  <si>
    <t xml:space="preserve">NVAH102 </t>
  </si>
  <si>
    <t xml:space="preserve">NVAH11  </t>
  </si>
  <si>
    <t xml:space="preserve">NVAH112 </t>
  </si>
  <si>
    <t xml:space="preserve">NVAH12  </t>
  </si>
  <si>
    <t xml:space="preserve">NVAH13  </t>
  </si>
  <si>
    <t xml:space="preserve">NVAI05R </t>
  </si>
  <si>
    <t xml:space="preserve">NVAI06R </t>
  </si>
  <si>
    <t xml:space="preserve">NVAI07  </t>
  </si>
  <si>
    <t xml:space="preserve">NVAI08  </t>
  </si>
  <si>
    <t xml:space="preserve">NVAI09  </t>
  </si>
  <si>
    <t xml:space="preserve">NVAI10  </t>
  </si>
  <si>
    <t xml:space="preserve">NVAI11  </t>
  </si>
  <si>
    <t xml:space="preserve">NVAI12  </t>
  </si>
  <si>
    <t xml:space="preserve">NVAI122 </t>
  </si>
  <si>
    <t xml:space="preserve">NVAI13R </t>
  </si>
  <si>
    <t xml:space="preserve">NVAJ06  </t>
  </si>
  <si>
    <t xml:space="preserve">NVAJ07  </t>
  </si>
  <si>
    <t xml:space="preserve">NVAJ08  </t>
  </si>
  <si>
    <t xml:space="preserve">NVAJ09  </t>
  </si>
  <si>
    <t xml:space="preserve">NVAJ10  </t>
  </si>
  <si>
    <t xml:space="preserve">NVAJ11  </t>
  </si>
  <si>
    <t xml:space="preserve">NVAJ12  </t>
  </si>
  <si>
    <t xml:space="preserve">NVAJ122 </t>
  </si>
  <si>
    <t xml:space="preserve">NVAJ13R </t>
  </si>
  <si>
    <t xml:space="preserve">NVAJ14R </t>
  </si>
  <si>
    <t xml:space="preserve">NVAK06  </t>
  </si>
  <si>
    <t xml:space="preserve">NVAK07  </t>
  </si>
  <si>
    <t xml:space="preserve">NVAK08  </t>
  </si>
  <si>
    <t xml:space="preserve">NVAK09  </t>
  </si>
  <si>
    <t xml:space="preserve">NVAK10  </t>
  </si>
  <si>
    <t xml:space="preserve">NVAK11  </t>
  </si>
  <si>
    <t xml:space="preserve">NVAK12  </t>
  </si>
  <si>
    <t xml:space="preserve">NVAK13  </t>
  </si>
  <si>
    <t xml:space="preserve">NVAK14R </t>
  </si>
  <si>
    <t xml:space="preserve">NVAL06  </t>
  </si>
  <si>
    <t xml:space="preserve">NVAL07  </t>
  </si>
  <si>
    <t xml:space="preserve">NVAL08  </t>
  </si>
  <si>
    <t xml:space="preserve">NVAL09  </t>
  </si>
  <si>
    <t xml:space="preserve">NVAL10  </t>
  </si>
  <si>
    <t xml:space="preserve">NVAL11  </t>
  </si>
  <si>
    <t xml:space="preserve">NVAL12R </t>
  </si>
  <si>
    <t xml:space="preserve">NVAL13  </t>
  </si>
  <si>
    <t xml:space="preserve">NVAL14  </t>
  </si>
  <si>
    <t xml:space="preserve">NVAM06  </t>
  </si>
  <si>
    <t xml:space="preserve">NVAM07  </t>
  </si>
  <si>
    <t xml:space="preserve">NVAM08  </t>
  </si>
  <si>
    <t xml:space="preserve">NVAM09  </t>
  </si>
  <si>
    <t xml:space="preserve">NVAM10  </t>
  </si>
  <si>
    <t xml:space="preserve">NVAM11  </t>
  </si>
  <si>
    <t xml:space="preserve">NVAM12R </t>
  </si>
  <si>
    <t xml:space="preserve">NVAM13  </t>
  </si>
  <si>
    <t>NVAM142R</t>
  </si>
  <si>
    <t xml:space="preserve">NVAM14R </t>
  </si>
  <si>
    <t xml:space="preserve">NVAN07R </t>
  </si>
  <si>
    <t xml:space="preserve">NVAN08R </t>
  </si>
  <si>
    <t xml:space="preserve">NVAN09  </t>
  </si>
  <si>
    <t xml:space="preserve">NVAN10  </t>
  </si>
  <si>
    <t xml:space="preserve">NVAN102 </t>
  </si>
  <si>
    <t xml:space="preserve">NVAN11  </t>
  </si>
  <si>
    <t xml:space="preserve">NVAN12R </t>
  </si>
  <si>
    <t xml:space="preserve">NVAN13R </t>
  </si>
  <si>
    <t xml:space="preserve">NVAN14  </t>
  </si>
  <si>
    <t xml:space="preserve">NVAO10R </t>
  </si>
  <si>
    <t xml:space="preserve">NVAO11  </t>
  </si>
  <si>
    <t>Non-Vegetated</t>
  </si>
  <si>
    <t>Vegetated Vertical Accuracy (VVA) 5% Outliers &gt; 95th Percentile (0.107m)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</si>
</sst>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8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131" totalsRowShown="0" headerRowDxfId="73" dataDxfId="71" headerRowBorderDxfId="72" tableBorderDxfId="70" totalsRowBorderDxfId="69">
  <autoFilter ref="A2:G13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3:G16">
    <sortCondition ref="F3"/>
  </sortState>
  <tableColumns count="7">
    <tableColumn id="1" xr3:uid="{00000000-0010-0000-0000-000001000000}" name="PointID" dataDxfId="68"/>
    <tableColumn id="2" xr3:uid="{00000000-0010-0000-0000-000002000000}" name="Easting" dataDxfId="67"/>
    <tableColumn id="3" xr3:uid="{00000000-0010-0000-0000-000003000000}" name="Northing" dataDxfId="66"/>
    <tableColumn id="4" xr3:uid="{00000000-0010-0000-0000-000004000000}" name="KnownZ" dataDxfId="65"/>
    <tableColumn id="5" xr3:uid="{00000000-0010-0000-0000-000005000000}" name="LaserZ" dataDxfId="64"/>
    <tableColumn id="6" xr3:uid="{00000000-0010-0000-0000-000006000000}" name="Description" dataDxfId="63"/>
    <tableColumn id="7" xr3:uid="{00000000-0010-0000-0000-000007000000}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I2:O131" totalsRowShown="0" headerRowDxfId="61" dataDxfId="59" headerRowBorderDxfId="60" tableBorderDxfId="58" totalsRowBorderDxfId="57">
  <autoFilter ref="I2:O13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PointID" dataDxfId="56"/>
    <tableColumn id="2" xr3:uid="{00000000-0010-0000-0100-000002000000}" name="Easting" dataDxfId="55"/>
    <tableColumn id="3" xr3:uid="{00000000-0010-0000-0100-000003000000}" name="Northing" dataDxfId="54"/>
    <tableColumn id="4" xr3:uid="{00000000-0010-0000-0100-000004000000}" name="KnownZ" dataDxfId="53"/>
    <tableColumn id="5" xr3:uid="{00000000-0010-0000-0100-000005000000}" name="LaserZ" dataDxfId="52"/>
    <tableColumn id="6" xr3:uid="{00000000-0010-0000-0100-000006000000}" name="Description" dataDxfId="51"/>
    <tableColumn id="7" xr3:uid="{00000000-0010-0000-0100-000007000000}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12" displayName="Table212" ref="Q2:W131" totalsRowShown="0" headerRowDxfId="49" dataDxfId="47" headerRowBorderDxfId="48" tableBorderDxfId="46" totalsRowBorderDxfId="45">
  <autoFilter ref="Q2:W1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PointID" dataDxfId="44"/>
    <tableColumn id="2" xr3:uid="{00000000-0010-0000-0200-000002000000}" name="Easting" dataDxfId="43"/>
    <tableColumn id="3" xr3:uid="{00000000-0010-0000-0200-000003000000}" name="Northing" dataDxfId="42"/>
    <tableColumn id="4" xr3:uid="{00000000-0010-0000-0200-000004000000}" name="KnownZ" dataDxfId="41"/>
    <tableColumn id="5" xr3:uid="{00000000-0010-0000-0200-000005000000}" name="DEMZ" dataDxfId="1"/>
    <tableColumn id="6" xr3:uid="{00000000-0010-0000-0200-000006000000}" name="Description" dataDxfId="40"/>
    <tableColumn id="7" xr3:uid="{00000000-0010-0000-0200-000007000000}" name="DeltaZ" dataDxfId="39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3" displayName="Table3" ref="A2:H103" totalsRowShown="0" headerRowDxfId="38" dataDxfId="36" headerRowBorderDxfId="37" tableBorderDxfId="35" totalsRowBorderDxfId="34">
  <autoFilter ref="A2:H10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A3:H38">
    <sortCondition ref="A2"/>
  </sortState>
  <tableColumns count="8">
    <tableColumn id="1" xr3:uid="{00000000-0010-0000-0300-000001000000}" name="PointID" dataDxfId="33"/>
    <tableColumn id="2" xr3:uid="{00000000-0010-0000-0300-000002000000}" name="Easting" dataDxfId="32"/>
    <tableColumn id="3" xr3:uid="{00000000-0010-0000-0300-000003000000}" name="Northing" dataDxfId="31"/>
    <tableColumn id="4" xr3:uid="{00000000-0010-0000-0300-000004000000}" name="KnownZ" dataDxfId="30"/>
    <tableColumn id="5" xr3:uid="{00000000-0010-0000-0300-000005000000}" name="LaserZ" dataDxfId="29"/>
    <tableColumn id="6" xr3:uid="{00000000-0010-0000-0300-000006000000}" name="Description" dataDxfId="28"/>
    <tableColumn id="7" xr3:uid="{00000000-0010-0000-0300-000007000000}" name="DeltaZ" dataDxfId="27"/>
    <tableColumn id="8" xr3:uid="{00000000-0010-0000-0300-000008000000}" name="ABS" dataDxfId="26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7" displayName="Table7" ref="S2:Y32" totalsRowShown="0" headerRowDxfId="25" dataDxfId="23" headerRowBorderDxfId="24" tableBorderDxfId="22" totalsRowBorderDxfId="21">
  <autoFilter ref="S2:Y3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S3:Y23">
    <sortCondition ref="S3"/>
  </sortState>
  <tableColumns count="7">
    <tableColumn id="1" xr3:uid="{00000000-0010-0000-0400-000001000000}" name="PointID" dataDxfId="20"/>
    <tableColumn id="2" xr3:uid="{00000000-0010-0000-0400-000002000000}" name="Easting" dataDxfId="19"/>
    <tableColumn id="3" xr3:uid="{00000000-0010-0000-0400-000003000000}" name="Northing" dataDxfId="18"/>
    <tableColumn id="4" xr3:uid="{00000000-0010-0000-0400-000004000000}" name="KnownZ" dataDxfId="17"/>
    <tableColumn id="5" xr3:uid="{00000000-0010-0000-0400-000005000000}" name="LaserZ" dataDxfId="16"/>
    <tableColumn id="6" xr3:uid="{00000000-0010-0000-0400-000006000000}" name="Description" dataDxfId="15"/>
    <tableColumn id="7" xr3:uid="{00000000-0010-0000-0400-000007000000}" name="DeltaZ" dataDxfId="14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37" displayName="Table37" ref="J2:Q103" totalsRowShown="0" headerRowDxfId="13" dataDxfId="11" headerRowBorderDxfId="12" tableBorderDxfId="10" totalsRowBorderDxfId="9">
  <sortState xmlns:xlrd2="http://schemas.microsoft.com/office/spreadsheetml/2017/richdata2" ref="J3:Q39">
    <sortCondition ref="J2"/>
  </sortState>
  <tableColumns count="8">
    <tableColumn id="1" xr3:uid="{00000000-0010-0000-0500-000001000000}" name="PointID" dataDxfId="8"/>
    <tableColumn id="2" xr3:uid="{00000000-0010-0000-0500-000002000000}" name="Easting" dataDxfId="7"/>
    <tableColumn id="3" xr3:uid="{00000000-0010-0000-0500-000003000000}" name="Northing" dataDxfId="6"/>
    <tableColumn id="4" xr3:uid="{00000000-0010-0000-0500-000004000000}" name="KnownZ" dataDxfId="5"/>
    <tableColumn id="5" xr3:uid="{00000000-0010-0000-0500-000005000000}" name="DEMZ" dataDxfId="0"/>
    <tableColumn id="6" xr3:uid="{00000000-0010-0000-0500-000006000000}" name="Description" dataDxfId="4"/>
    <tableColumn id="7" xr3:uid="{00000000-0010-0000-0500-000007000000}" name="DeltaZ" dataDxfId="3">
      <calculatedColumnFormula>Table37[[#This Row],[DEMZ]]-Table37[[#This Row],[KnownZ]]</calculatedColumnFormula>
    </tableColumn>
    <tableColumn id="8" xr3:uid="{00000000-0010-0000-0500-000008000000}" name="ABS" dataDxfId="2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workbookViewId="0">
      <selection activeCell="A10" sqref="A10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10">
        <f>COUNT(Coordinates!G:G)</f>
        <v>230</v>
      </c>
      <c r="C1" s="2" t="s">
        <v>17</v>
      </c>
      <c r="D1" s="10">
        <f>COUNT(Vegetated!Y:Y)</f>
        <v>6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39" t="s">
        <v>25</v>
      </c>
      <c r="B3" s="39"/>
      <c r="C3" s="39"/>
      <c r="D3" s="39"/>
      <c r="E3" s="39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129</v>
      </c>
      <c r="C5" s="5">
        <f>SQRT(SUMSQ('Non-vegetated'!G:G)/COUNT('Non-vegetated'!G:G))</f>
        <v>5.1036694505488034E-2</v>
      </c>
      <c r="D5" s="5">
        <f>C5*1.96</f>
        <v>0.10003192123075655</v>
      </c>
      <c r="E5" s="5"/>
      <c r="F5"/>
    </row>
    <row r="6" spans="1:16" x14ac:dyDescent="0.25">
      <c r="A6" s="6" t="s">
        <v>22</v>
      </c>
      <c r="B6" s="7">
        <f>COUNT('Non-vegetated'!O:O)</f>
        <v>129</v>
      </c>
      <c r="C6" s="8">
        <f>SQRT(SUMSQ('Non-vegetated'!O:O)/COUNT('Non-vegetated'!O:O))</f>
        <v>5.0714201487927817E-2</v>
      </c>
      <c r="D6" s="9">
        <f t="shared" ref="D6:D7" si="0">C6*1.96</f>
        <v>9.9399834916338525E-2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129</v>
      </c>
      <c r="C7" s="5">
        <f>SQRT(SUMSQ('Non-vegetated'!W:W)/COUNT('Non-vegetated'!W:W))</f>
        <v>5.0987990682105751E-2</v>
      </c>
      <c r="D7" s="5">
        <f t="shared" si="0"/>
        <v>9.9936461736927273E-2</v>
      </c>
      <c r="E7" s="5"/>
      <c r="F7"/>
    </row>
    <row r="8" spans="1:16" ht="15" customHeight="1" x14ac:dyDescent="0.25">
      <c r="A8" s="6" t="s">
        <v>24</v>
      </c>
      <c r="B8" s="7">
        <f>COUNT(Vegetated!G:G)</f>
        <v>101</v>
      </c>
      <c r="C8" s="8">
        <f>SQRT(SUMSQ(Vegetated!G:G)/COUNT(Vegetated!G:G))</f>
        <v>5.3482300208980954E-2</v>
      </c>
      <c r="D8" s="9"/>
      <c r="E8" s="8">
        <f>_xlfn.PERCENTILE.INC(Vegetated!H:H,0.95)</f>
        <v>0.107</v>
      </c>
      <c r="F8"/>
    </row>
    <row r="9" spans="1:16" x14ac:dyDescent="0.25">
      <c r="A9" s="3" t="s">
        <v>27</v>
      </c>
      <c r="B9" s="4">
        <f>COUNT(Vegetated!P:P)</f>
        <v>101</v>
      </c>
      <c r="C9" s="5">
        <f>SQRT(SUMSQ(Vegetated!P:P)/COUNT(Vegetated!P:P))</f>
        <v>5.2377154720679872E-2</v>
      </c>
      <c r="D9" s="5"/>
      <c r="E9" s="5">
        <f>_xlfn.PERCENTILE.INC(Vegetated!Q:Q,0.95)</f>
        <v>9.7000000000036835E-2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2"/>
  <sheetViews>
    <sheetView workbookViewId="0">
      <selection activeCell="A3" sqref="A3"/>
    </sheetView>
  </sheetViews>
  <sheetFormatPr defaultRowHeight="15" x14ac:dyDescent="0.25"/>
  <cols>
    <col min="1" max="1" width="12.7109375" style="1" bestFit="1" customWidth="1"/>
    <col min="2" max="2" width="12" style="12" customWidth="1"/>
    <col min="3" max="3" width="12.5703125" style="12" customWidth="1"/>
    <col min="4" max="4" width="8.85546875" style="12" bestFit="1" customWidth="1"/>
    <col min="5" max="5" width="8.5703125" style="12" bestFit="1" customWidth="1"/>
    <col min="6" max="6" width="16.5703125" style="1" customWidth="1"/>
    <col min="7" max="7" width="7.28515625" style="12" bestFit="1" customWidth="1"/>
    <col min="8" max="8" width="9.42578125" style="12" bestFit="1" customWidth="1"/>
    <col min="9" max="16384" width="9.140625" style="1"/>
  </cols>
  <sheetData>
    <row r="1" spans="1:8" x14ac:dyDescent="0.25">
      <c r="A1" s="40" t="s">
        <v>28</v>
      </c>
      <c r="B1" s="41"/>
      <c r="C1" s="41"/>
      <c r="D1" s="41"/>
      <c r="E1" s="41"/>
      <c r="F1" s="41"/>
      <c r="G1" s="41"/>
      <c r="H1" s="42"/>
    </row>
    <row r="2" spans="1:8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11" t="s">
        <v>6</v>
      </c>
      <c r="H2" s="11" t="s">
        <v>7</v>
      </c>
    </row>
    <row r="3" spans="1:8" x14ac:dyDescent="0.25">
      <c r="A3" s="3" t="s">
        <v>131</v>
      </c>
      <c r="B3" s="35">
        <v>364633.02100000001</v>
      </c>
      <c r="C3" s="35">
        <v>3744826.45</v>
      </c>
      <c r="D3" s="35">
        <v>604.64599999999996</v>
      </c>
      <c r="E3" s="35">
        <v>604.70899999999995</v>
      </c>
      <c r="F3" s="5" t="s">
        <v>260</v>
      </c>
      <c r="G3" s="35">
        <v>6.3E-2</v>
      </c>
      <c r="H3" s="5">
        <f>ABS(G3)</f>
        <v>6.3E-2</v>
      </c>
    </row>
    <row r="4" spans="1:8" x14ac:dyDescent="0.25">
      <c r="A4" s="6" t="s">
        <v>132</v>
      </c>
      <c r="B4" s="18">
        <v>378267.68900000001</v>
      </c>
      <c r="C4" s="18">
        <v>3744640.0869999998</v>
      </c>
      <c r="D4" s="18">
        <v>524.20299999999997</v>
      </c>
      <c r="E4" s="18">
        <v>524.31200000000001</v>
      </c>
      <c r="F4" s="9" t="s">
        <v>260</v>
      </c>
      <c r="G4" s="18">
        <v>0.109</v>
      </c>
      <c r="H4" s="9">
        <f t="shared" ref="H4:H66" si="0">ABS(G4)</f>
        <v>0.109</v>
      </c>
    </row>
    <row r="5" spans="1:8" x14ac:dyDescent="0.25">
      <c r="A5" s="3" t="s">
        <v>133</v>
      </c>
      <c r="B5" s="35">
        <v>384475.30800000002</v>
      </c>
      <c r="C5" s="35">
        <v>3745918.5970000001</v>
      </c>
      <c r="D5" s="35">
        <v>536.86500000000001</v>
      </c>
      <c r="E5" s="35">
        <v>536.96199999999999</v>
      </c>
      <c r="F5" s="5" t="s">
        <v>260</v>
      </c>
      <c r="G5" s="35">
        <v>9.7000000000000003E-2</v>
      </c>
      <c r="H5" s="5">
        <f t="shared" si="0"/>
        <v>9.7000000000000003E-2</v>
      </c>
    </row>
    <row r="6" spans="1:8" x14ac:dyDescent="0.25">
      <c r="A6" s="6" t="s">
        <v>134</v>
      </c>
      <c r="B6" s="18">
        <v>361329.56800000003</v>
      </c>
      <c r="C6" s="18">
        <v>3735796.3859999999</v>
      </c>
      <c r="D6" s="18">
        <v>485.32100000000003</v>
      </c>
      <c r="E6" s="18">
        <v>485.37299999999999</v>
      </c>
      <c r="F6" s="9" t="s">
        <v>260</v>
      </c>
      <c r="G6" s="18">
        <v>5.1999999999999998E-2</v>
      </c>
      <c r="H6" s="9">
        <f t="shared" si="0"/>
        <v>5.1999999999999998E-2</v>
      </c>
    </row>
    <row r="7" spans="1:8" x14ac:dyDescent="0.25">
      <c r="A7" s="3" t="s">
        <v>135</v>
      </c>
      <c r="B7" s="35">
        <v>377858.91200000001</v>
      </c>
      <c r="C7" s="35">
        <v>3736172.4670000002</v>
      </c>
      <c r="D7" s="35">
        <v>438.23200000000003</v>
      </c>
      <c r="E7" s="35">
        <v>438.315</v>
      </c>
      <c r="F7" s="5" t="s">
        <v>260</v>
      </c>
      <c r="G7" s="35">
        <v>8.3000000000000004E-2</v>
      </c>
      <c r="H7" s="5">
        <f t="shared" si="0"/>
        <v>8.3000000000000004E-2</v>
      </c>
    </row>
    <row r="8" spans="1:8" x14ac:dyDescent="0.25">
      <c r="A8" s="6" t="s">
        <v>136</v>
      </c>
      <c r="B8" s="18">
        <v>384984.36499999999</v>
      </c>
      <c r="C8" s="18">
        <v>3740442.0469999998</v>
      </c>
      <c r="D8" s="18">
        <v>481.178</v>
      </c>
      <c r="E8" s="18">
        <v>481.17700000000002</v>
      </c>
      <c r="F8" s="9" t="s">
        <v>260</v>
      </c>
      <c r="G8" s="18">
        <v>-1E-3</v>
      </c>
      <c r="H8" s="9">
        <f t="shared" si="0"/>
        <v>1E-3</v>
      </c>
    </row>
    <row r="9" spans="1:8" x14ac:dyDescent="0.25">
      <c r="A9" s="3" t="s">
        <v>137</v>
      </c>
      <c r="B9" s="35">
        <v>391708.87599999999</v>
      </c>
      <c r="C9" s="35">
        <v>3740399.2370000002</v>
      </c>
      <c r="D9" s="35">
        <v>487.839</v>
      </c>
      <c r="E9" s="35">
        <v>487.88299999999998</v>
      </c>
      <c r="F9" s="5" t="s">
        <v>260</v>
      </c>
      <c r="G9" s="35">
        <v>4.3999999999999997E-2</v>
      </c>
      <c r="H9" s="5">
        <f t="shared" si="0"/>
        <v>4.3999999999999997E-2</v>
      </c>
    </row>
    <row r="10" spans="1:8" x14ac:dyDescent="0.25">
      <c r="A10" s="6" t="s">
        <v>138</v>
      </c>
      <c r="B10" s="18">
        <v>408463.18599999999</v>
      </c>
      <c r="C10" s="18">
        <v>3739222.122</v>
      </c>
      <c r="D10" s="18">
        <v>578.12599999999998</v>
      </c>
      <c r="E10" s="18">
        <v>578.11500000000001</v>
      </c>
      <c r="F10" s="9" t="s">
        <v>260</v>
      </c>
      <c r="G10" s="18">
        <v>-1.0999999999999999E-2</v>
      </c>
      <c r="H10" s="9">
        <f t="shared" si="0"/>
        <v>1.0999999999999999E-2</v>
      </c>
    </row>
    <row r="11" spans="1:8" x14ac:dyDescent="0.25">
      <c r="A11" s="3" t="s">
        <v>139</v>
      </c>
      <c r="B11" s="35">
        <v>414273.18</v>
      </c>
      <c r="C11" s="35">
        <v>3736310.8489999999</v>
      </c>
      <c r="D11" s="35">
        <v>670.84400000000005</v>
      </c>
      <c r="E11" s="35">
        <v>670.87900000000002</v>
      </c>
      <c r="F11" s="5" t="s">
        <v>260</v>
      </c>
      <c r="G11" s="35">
        <v>3.5000000000000003E-2</v>
      </c>
      <c r="H11" s="5">
        <f t="shared" si="0"/>
        <v>3.5000000000000003E-2</v>
      </c>
    </row>
    <row r="12" spans="1:8" x14ac:dyDescent="0.25">
      <c r="A12" s="6" t="s">
        <v>140</v>
      </c>
      <c r="B12" s="18">
        <v>364476.13799999998</v>
      </c>
      <c r="C12" s="18">
        <v>3732754.398</v>
      </c>
      <c r="D12" s="18">
        <v>449.209</v>
      </c>
      <c r="E12" s="18">
        <v>449.24900000000002</v>
      </c>
      <c r="F12" s="9" t="s">
        <v>260</v>
      </c>
      <c r="G12" s="18">
        <v>0.04</v>
      </c>
      <c r="H12" s="9">
        <f t="shared" si="0"/>
        <v>0.04</v>
      </c>
    </row>
    <row r="13" spans="1:8" x14ac:dyDescent="0.25">
      <c r="A13" s="3" t="s">
        <v>141</v>
      </c>
      <c r="B13" s="35">
        <v>377501.24800000002</v>
      </c>
      <c r="C13" s="35">
        <v>3734275.5860000001</v>
      </c>
      <c r="D13" s="35">
        <v>418.41300000000001</v>
      </c>
      <c r="E13" s="35">
        <v>418.51900000000001</v>
      </c>
      <c r="F13" s="5" t="s">
        <v>260</v>
      </c>
      <c r="G13" s="35">
        <v>0.106</v>
      </c>
      <c r="H13" s="5">
        <f t="shared" si="0"/>
        <v>0.106</v>
      </c>
    </row>
    <row r="14" spans="1:8" x14ac:dyDescent="0.25">
      <c r="A14" s="6" t="s">
        <v>142</v>
      </c>
      <c r="B14" s="18">
        <v>385343.18800000002</v>
      </c>
      <c r="C14" s="18">
        <v>3730418.0210000002</v>
      </c>
      <c r="D14" s="18">
        <v>412.38200000000001</v>
      </c>
      <c r="E14" s="18">
        <v>412.40199999999999</v>
      </c>
      <c r="F14" s="9" t="s">
        <v>260</v>
      </c>
      <c r="G14" s="18">
        <v>0.02</v>
      </c>
      <c r="H14" s="9">
        <f t="shared" si="0"/>
        <v>0.02</v>
      </c>
    </row>
    <row r="15" spans="1:8" x14ac:dyDescent="0.25">
      <c r="A15" s="3" t="s">
        <v>143</v>
      </c>
      <c r="B15" s="35">
        <v>396871.74300000002</v>
      </c>
      <c r="C15" s="35">
        <v>3730838.1359999999</v>
      </c>
      <c r="D15" s="35">
        <v>439.78</v>
      </c>
      <c r="E15" s="35">
        <v>439.79399999999998</v>
      </c>
      <c r="F15" s="5" t="s">
        <v>260</v>
      </c>
      <c r="G15" s="35">
        <v>1.4E-2</v>
      </c>
      <c r="H15" s="5">
        <f t="shared" si="0"/>
        <v>1.4E-2</v>
      </c>
    </row>
    <row r="16" spans="1:8" x14ac:dyDescent="0.25">
      <c r="A16" s="6" t="s">
        <v>144</v>
      </c>
      <c r="B16" s="18">
        <v>396983.97</v>
      </c>
      <c r="C16" s="18">
        <v>3730917.07</v>
      </c>
      <c r="D16" s="18">
        <v>440.29300000000001</v>
      </c>
      <c r="E16" s="18">
        <v>440.334</v>
      </c>
      <c r="F16" s="9" t="s">
        <v>260</v>
      </c>
      <c r="G16" s="18">
        <v>4.1000000000000002E-2</v>
      </c>
      <c r="H16" s="9">
        <f t="shared" si="0"/>
        <v>4.1000000000000002E-2</v>
      </c>
    </row>
    <row r="17" spans="1:8" x14ac:dyDescent="0.25">
      <c r="A17" s="3" t="s">
        <v>145</v>
      </c>
      <c r="B17" s="35">
        <v>406829.45299999998</v>
      </c>
      <c r="C17" s="35">
        <v>3729127.8730000001</v>
      </c>
      <c r="D17" s="35">
        <v>492.548</v>
      </c>
      <c r="E17" s="35">
        <v>492.58499999999998</v>
      </c>
      <c r="F17" s="5" t="s">
        <v>260</v>
      </c>
      <c r="G17" s="35">
        <v>3.6999999999999998E-2</v>
      </c>
      <c r="H17" s="5">
        <f t="shared" si="0"/>
        <v>3.6999999999999998E-2</v>
      </c>
    </row>
    <row r="18" spans="1:8" x14ac:dyDescent="0.25">
      <c r="A18" s="6" t="s">
        <v>146</v>
      </c>
      <c r="B18" s="18">
        <v>417412.58500000002</v>
      </c>
      <c r="C18" s="18">
        <v>3730702.7940000002</v>
      </c>
      <c r="D18" s="18">
        <v>631.47199999999998</v>
      </c>
      <c r="E18" s="18">
        <v>631.471</v>
      </c>
      <c r="F18" s="9" t="s">
        <v>260</v>
      </c>
      <c r="G18" s="18">
        <v>-1E-3</v>
      </c>
      <c r="H18" s="9">
        <f t="shared" si="0"/>
        <v>1E-3</v>
      </c>
    </row>
    <row r="19" spans="1:8" x14ac:dyDescent="0.25">
      <c r="A19" s="3" t="s">
        <v>147</v>
      </c>
      <c r="B19" s="35">
        <v>427151.62</v>
      </c>
      <c r="C19" s="35">
        <v>3733760.2450000001</v>
      </c>
      <c r="D19" s="35">
        <v>755.66</v>
      </c>
      <c r="E19" s="35">
        <v>755.71900000000005</v>
      </c>
      <c r="F19" s="5" t="s">
        <v>260</v>
      </c>
      <c r="G19" s="35">
        <v>5.8999999999999997E-2</v>
      </c>
      <c r="H19" s="5">
        <f t="shared" si="0"/>
        <v>5.8999999999999997E-2</v>
      </c>
    </row>
    <row r="20" spans="1:8" x14ac:dyDescent="0.25">
      <c r="A20" s="6" t="s">
        <v>148</v>
      </c>
      <c r="B20" s="18">
        <v>363680.65899999999</v>
      </c>
      <c r="C20" s="18">
        <v>3723034.8930000002</v>
      </c>
      <c r="D20" s="18">
        <v>415.875</v>
      </c>
      <c r="E20" s="18">
        <v>415.93099999999998</v>
      </c>
      <c r="F20" s="9" t="s">
        <v>260</v>
      </c>
      <c r="G20" s="18">
        <v>5.6000000000000001E-2</v>
      </c>
      <c r="H20" s="9">
        <f t="shared" si="0"/>
        <v>5.6000000000000001E-2</v>
      </c>
    </row>
    <row r="21" spans="1:8" x14ac:dyDescent="0.25">
      <c r="A21" s="3" t="s">
        <v>149</v>
      </c>
      <c r="B21" s="35">
        <v>377184.17700000003</v>
      </c>
      <c r="C21" s="35">
        <v>3724896.7629999998</v>
      </c>
      <c r="D21" s="35">
        <v>369.91500000000002</v>
      </c>
      <c r="E21" s="35">
        <v>369.94900000000001</v>
      </c>
      <c r="F21" s="5" t="s">
        <v>260</v>
      </c>
      <c r="G21" s="35">
        <v>3.4000000000000002E-2</v>
      </c>
      <c r="H21" s="5">
        <f t="shared" si="0"/>
        <v>3.4000000000000002E-2</v>
      </c>
    </row>
    <row r="22" spans="1:8" x14ac:dyDescent="0.25">
      <c r="A22" s="6" t="s">
        <v>150</v>
      </c>
      <c r="B22" s="18">
        <v>389323.69799999997</v>
      </c>
      <c r="C22" s="18">
        <v>3724454.551</v>
      </c>
      <c r="D22" s="18">
        <v>383.827</v>
      </c>
      <c r="E22" s="18">
        <v>383.85700000000003</v>
      </c>
      <c r="F22" s="9" t="s">
        <v>260</v>
      </c>
      <c r="G22" s="18">
        <v>0.03</v>
      </c>
      <c r="H22" s="9">
        <f t="shared" si="0"/>
        <v>0.03</v>
      </c>
    </row>
    <row r="23" spans="1:8" x14ac:dyDescent="0.25">
      <c r="A23" s="3" t="s">
        <v>151</v>
      </c>
      <c r="B23" s="35">
        <v>397598.696</v>
      </c>
      <c r="C23" s="35">
        <v>3722791.1940000001</v>
      </c>
      <c r="D23" s="35">
        <v>410.851</v>
      </c>
      <c r="E23" s="35">
        <v>410.899</v>
      </c>
      <c r="F23" s="5" t="s">
        <v>260</v>
      </c>
      <c r="G23" s="35">
        <v>4.8000000000000001E-2</v>
      </c>
      <c r="H23" s="5">
        <f t="shared" si="0"/>
        <v>4.8000000000000001E-2</v>
      </c>
    </row>
    <row r="24" spans="1:8" x14ac:dyDescent="0.25">
      <c r="A24" s="6" t="s">
        <v>152</v>
      </c>
      <c r="B24" s="18">
        <v>402780.261</v>
      </c>
      <c r="C24" s="18">
        <v>3724258.96</v>
      </c>
      <c r="D24" s="18">
        <v>448.202</v>
      </c>
      <c r="E24" s="18">
        <v>448.22800000000001</v>
      </c>
      <c r="F24" s="9" t="s">
        <v>260</v>
      </c>
      <c r="G24" s="18">
        <v>2.5999999999999999E-2</v>
      </c>
      <c r="H24" s="9">
        <f t="shared" si="0"/>
        <v>2.5999999999999999E-2</v>
      </c>
    </row>
    <row r="25" spans="1:8" x14ac:dyDescent="0.25">
      <c r="A25" s="3" t="s">
        <v>153</v>
      </c>
      <c r="B25" s="35">
        <v>414000.66499999998</v>
      </c>
      <c r="C25" s="35">
        <v>3724198.7289999998</v>
      </c>
      <c r="D25" s="35">
        <v>482.142</v>
      </c>
      <c r="E25" s="35">
        <v>482.137</v>
      </c>
      <c r="F25" s="5" t="s">
        <v>260</v>
      </c>
      <c r="G25" s="35">
        <v>-5.0000000000000001E-3</v>
      </c>
      <c r="H25" s="5">
        <f t="shared" si="0"/>
        <v>5.0000000000000001E-3</v>
      </c>
    </row>
    <row r="26" spans="1:8" x14ac:dyDescent="0.25">
      <c r="A26" s="6" t="s">
        <v>154</v>
      </c>
      <c r="B26" s="18">
        <v>429595.76400000002</v>
      </c>
      <c r="C26" s="18">
        <v>3721269.466</v>
      </c>
      <c r="D26" s="18">
        <v>590.63800000000003</v>
      </c>
      <c r="E26" s="18">
        <v>590.77200000000005</v>
      </c>
      <c r="F26" s="9" t="s">
        <v>260</v>
      </c>
      <c r="G26" s="18">
        <v>0.13400000000000001</v>
      </c>
      <c r="H26" s="9">
        <f t="shared" si="0"/>
        <v>0.13400000000000001</v>
      </c>
    </row>
    <row r="27" spans="1:8" x14ac:dyDescent="0.25">
      <c r="A27" s="3" t="s">
        <v>155</v>
      </c>
      <c r="B27" s="35">
        <v>365878.614</v>
      </c>
      <c r="C27" s="35">
        <v>3714984.2949999999</v>
      </c>
      <c r="D27" s="35">
        <v>371.53</v>
      </c>
      <c r="E27" s="35">
        <v>371.56299999999999</v>
      </c>
      <c r="F27" s="5" t="s">
        <v>260</v>
      </c>
      <c r="G27" s="35">
        <v>3.3000000000000002E-2</v>
      </c>
      <c r="H27" s="5">
        <f t="shared" si="0"/>
        <v>3.3000000000000002E-2</v>
      </c>
    </row>
    <row r="28" spans="1:8" x14ac:dyDescent="0.25">
      <c r="A28" s="6" t="s">
        <v>156</v>
      </c>
      <c r="B28" s="18">
        <v>377061.924</v>
      </c>
      <c r="C28" s="18">
        <v>3714642.2910000002</v>
      </c>
      <c r="D28" s="18">
        <v>334.55700000000002</v>
      </c>
      <c r="E28" s="18">
        <v>334.56</v>
      </c>
      <c r="F28" s="9" t="s">
        <v>260</v>
      </c>
      <c r="G28" s="18">
        <v>3.0000000000000001E-3</v>
      </c>
      <c r="H28" s="9">
        <f t="shared" si="0"/>
        <v>3.0000000000000001E-3</v>
      </c>
    </row>
    <row r="29" spans="1:8" x14ac:dyDescent="0.25">
      <c r="A29" s="3" t="s">
        <v>157</v>
      </c>
      <c r="B29" s="35">
        <v>388410.84100000001</v>
      </c>
      <c r="C29" s="35">
        <v>3715625.7910000002</v>
      </c>
      <c r="D29" s="35">
        <v>354.62400000000002</v>
      </c>
      <c r="E29" s="35">
        <v>354.654</v>
      </c>
      <c r="F29" s="5" t="s">
        <v>260</v>
      </c>
      <c r="G29" s="35">
        <v>0.03</v>
      </c>
      <c r="H29" s="5">
        <f t="shared" si="0"/>
        <v>0.03</v>
      </c>
    </row>
    <row r="30" spans="1:8" x14ac:dyDescent="0.25">
      <c r="A30" s="31" t="s">
        <v>158</v>
      </c>
      <c r="B30" s="32">
        <v>396739.26699999999</v>
      </c>
      <c r="C30" s="32">
        <v>3713571.3539999998</v>
      </c>
      <c r="D30" s="32">
        <v>369.36599999999999</v>
      </c>
      <c r="E30" s="32">
        <v>369.35700000000003</v>
      </c>
      <c r="F30" s="9" t="s">
        <v>260</v>
      </c>
      <c r="G30" s="32">
        <v>-8.9999999999999993E-3</v>
      </c>
      <c r="H30" s="9">
        <f t="shared" si="0"/>
        <v>8.9999999999999993E-3</v>
      </c>
    </row>
    <row r="31" spans="1:8" x14ac:dyDescent="0.25">
      <c r="A31" s="36" t="s">
        <v>159</v>
      </c>
      <c r="B31" s="37">
        <v>404634.85100000002</v>
      </c>
      <c r="C31" s="37">
        <v>3710557.7620000001</v>
      </c>
      <c r="D31" s="37">
        <v>401.786</v>
      </c>
      <c r="E31" s="37">
        <v>401.81299999999999</v>
      </c>
      <c r="F31" s="5" t="s">
        <v>260</v>
      </c>
      <c r="G31" s="37">
        <v>2.7E-2</v>
      </c>
      <c r="H31" s="5">
        <f t="shared" si="0"/>
        <v>2.7E-2</v>
      </c>
    </row>
    <row r="32" spans="1:8" x14ac:dyDescent="0.25">
      <c r="A32" s="31" t="s">
        <v>160</v>
      </c>
      <c r="B32" s="32">
        <v>414282.75199999998</v>
      </c>
      <c r="C32" s="32">
        <v>3712832.6409999998</v>
      </c>
      <c r="D32" s="32">
        <v>394.46300000000002</v>
      </c>
      <c r="E32" s="32">
        <v>394.46899999999999</v>
      </c>
      <c r="F32" s="9" t="s">
        <v>260</v>
      </c>
      <c r="G32" s="32">
        <v>6.0000000000000001E-3</v>
      </c>
      <c r="H32" s="9">
        <f t="shared" si="0"/>
        <v>6.0000000000000001E-3</v>
      </c>
    </row>
    <row r="33" spans="1:8" x14ac:dyDescent="0.25">
      <c r="A33" s="36" t="s">
        <v>161</v>
      </c>
      <c r="B33" s="37">
        <v>344093.55900000001</v>
      </c>
      <c r="C33" s="37">
        <v>3701117.0090000001</v>
      </c>
      <c r="D33" s="37">
        <v>331.39299999999997</v>
      </c>
      <c r="E33" s="37">
        <v>331.315</v>
      </c>
      <c r="F33" s="5" t="s">
        <v>260</v>
      </c>
      <c r="G33" s="37">
        <v>-7.8E-2</v>
      </c>
      <c r="H33" s="5">
        <f t="shared" si="0"/>
        <v>7.8E-2</v>
      </c>
    </row>
    <row r="34" spans="1:8" x14ac:dyDescent="0.25">
      <c r="A34" s="31" t="s">
        <v>162</v>
      </c>
      <c r="B34" s="32">
        <v>352093.353</v>
      </c>
      <c r="C34" s="32">
        <v>3700048.5619999999</v>
      </c>
      <c r="D34" s="32">
        <v>324.45999999999998</v>
      </c>
      <c r="E34" s="32">
        <v>324.41000000000003</v>
      </c>
      <c r="F34" s="9" t="s">
        <v>260</v>
      </c>
      <c r="G34" s="32">
        <v>-0.05</v>
      </c>
      <c r="H34" s="9">
        <f t="shared" si="0"/>
        <v>0.05</v>
      </c>
    </row>
    <row r="35" spans="1:8" x14ac:dyDescent="0.25">
      <c r="A35" s="36" t="s">
        <v>163</v>
      </c>
      <c r="B35" s="37">
        <v>365760.34</v>
      </c>
      <c r="C35" s="37">
        <v>3703732.773</v>
      </c>
      <c r="D35" s="37">
        <v>314.45100000000002</v>
      </c>
      <c r="E35" s="37">
        <v>314.45999999999998</v>
      </c>
      <c r="F35" s="5" t="s">
        <v>260</v>
      </c>
      <c r="G35" s="37">
        <v>8.9999999999999993E-3</v>
      </c>
      <c r="H35" s="5">
        <f t="shared" si="0"/>
        <v>8.9999999999999993E-3</v>
      </c>
    </row>
    <row r="36" spans="1:8" x14ac:dyDescent="0.25">
      <c r="A36" s="31" t="s">
        <v>164</v>
      </c>
      <c r="B36" s="32">
        <v>375970.353</v>
      </c>
      <c r="C36" s="32">
        <v>3703546.3829999999</v>
      </c>
      <c r="D36" s="32">
        <v>301.27499999999998</v>
      </c>
      <c r="E36" s="32">
        <v>301.27300000000002</v>
      </c>
      <c r="F36" s="9" t="s">
        <v>260</v>
      </c>
      <c r="G36" s="32">
        <v>-2E-3</v>
      </c>
      <c r="H36" s="9">
        <f t="shared" si="0"/>
        <v>2E-3</v>
      </c>
    </row>
    <row r="37" spans="1:8" x14ac:dyDescent="0.25">
      <c r="A37" s="36" t="s">
        <v>165</v>
      </c>
      <c r="B37" s="37">
        <v>387295.70199999999</v>
      </c>
      <c r="C37" s="37">
        <v>3700359.804</v>
      </c>
      <c r="D37" s="37">
        <v>313.02300000000002</v>
      </c>
      <c r="E37" s="37">
        <v>312.983</v>
      </c>
      <c r="F37" s="5" t="s">
        <v>260</v>
      </c>
      <c r="G37" s="37">
        <v>-0.04</v>
      </c>
      <c r="H37" s="5">
        <f t="shared" si="0"/>
        <v>0.04</v>
      </c>
    </row>
    <row r="38" spans="1:8" x14ac:dyDescent="0.25">
      <c r="A38" s="31" t="s">
        <v>166</v>
      </c>
      <c r="B38" s="32">
        <v>399936.87</v>
      </c>
      <c r="C38" s="32">
        <v>3700829.77</v>
      </c>
      <c r="D38" s="32">
        <v>329.18</v>
      </c>
      <c r="E38" s="32">
        <v>329.15800000000002</v>
      </c>
      <c r="F38" s="9" t="s">
        <v>260</v>
      </c>
      <c r="G38" s="32">
        <v>-2.1999999999999999E-2</v>
      </c>
      <c r="H38" s="9">
        <f t="shared" si="0"/>
        <v>2.1999999999999999E-2</v>
      </c>
    </row>
    <row r="39" spans="1:8" x14ac:dyDescent="0.25">
      <c r="A39" s="36" t="s">
        <v>167</v>
      </c>
      <c r="B39" s="37">
        <v>407488.35399999999</v>
      </c>
      <c r="C39" s="37">
        <v>3703286.835</v>
      </c>
      <c r="D39" s="37">
        <v>354.23</v>
      </c>
      <c r="E39" s="37">
        <v>354.24200000000002</v>
      </c>
      <c r="F39" s="5" t="s">
        <v>260</v>
      </c>
      <c r="G39" s="37">
        <v>1.2E-2</v>
      </c>
      <c r="H39" s="5">
        <f t="shared" si="0"/>
        <v>1.2E-2</v>
      </c>
    </row>
    <row r="40" spans="1:8" x14ac:dyDescent="0.25">
      <c r="A40" s="31" t="s">
        <v>168</v>
      </c>
      <c r="B40" s="32">
        <v>413521.97399999999</v>
      </c>
      <c r="C40" s="32">
        <v>3700319.4989999998</v>
      </c>
      <c r="D40" s="32">
        <v>356.98700000000002</v>
      </c>
      <c r="E40" s="32">
        <v>356.96800000000002</v>
      </c>
      <c r="F40" s="9" t="s">
        <v>260</v>
      </c>
      <c r="G40" s="32">
        <v>-1.9E-2</v>
      </c>
      <c r="H40" s="9">
        <f t="shared" si="0"/>
        <v>1.9E-2</v>
      </c>
    </row>
    <row r="41" spans="1:8" x14ac:dyDescent="0.25">
      <c r="A41" s="36" t="s">
        <v>169</v>
      </c>
      <c r="B41" s="37">
        <v>425567.33399999997</v>
      </c>
      <c r="C41" s="37">
        <v>3701571.395</v>
      </c>
      <c r="D41" s="37">
        <v>388.24099999999999</v>
      </c>
      <c r="E41" s="37">
        <v>388.267</v>
      </c>
      <c r="F41" s="5" t="s">
        <v>260</v>
      </c>
      <c r="G41" s="37">
        <v>2.5999999999999999E-2</v>
      </c>
      <c r="H41" s="5">
        <f t="shared" si="0"/>
        <v>2.5999999999999999E-2</v>
      </c>
    </row>
    <row r="42" spans="1:8" x14ac:dyDescent="0.25">
      <c r="A42" s="31" t="s">
        <v>170</v>
      </c>
      <c r="B42" s="32">
        <v>425561.31900000002</v>
      </c>
      <c r="C42" s="32">
        <v>3701609.4309999999</v>
      </c>
      <c r="D42" s="32">
        <v>388.48700000000002</v>
      </c>
      <c r="E42" s="32">
        <v>388.495</v>
      </c>
      <c r="F42" s="9" t="s">
        <v>260</v>
      </c>
      <c r="G42" s="32">
        <v>8.0000000000000002E-3</v>
      </c>
      <c r="H42" s="9">
        <f t="shared" si="0"/>
        <v>8.0000000000000002E-3</v>
      </c>
    </row>
    <row r="43" spans="1:8" x14ac:dyDescent="0.25">
      <c r="A43" s="36" t="s">
        <v>171</v>
      </c>
      <c r="B43" s="37">
        <v>436087.51699999999</v>
      </c>
      <c r="C43" s="37">
        <v>3700788.094</v>
      </c>
      <c r="D43" s="37">
        <v>453.70699999999999</v>
      </c>
      <c r="E43" s="37">
        <v>453.74299999999999</v>
      </c>
      <c r="F43" s="5" t="s">
        <v>260</v>
      </c>
      <c r="G43" s="37">
        <v>3.5999999999999997E-2</v>
      </c>
      <c r="H43" s="5">
        <f t="shared" si="0"/>
        <v>3.5999999999999997E-2</v>
      </c>
    </row>
    <row r="44" spans="1:8" x14ac:dyDescent="0.25">
      <c r="A44" s="31" t="s">
        <v>172</v>
      </c>
      <c r="B44" s="32">
        <v>455584.88900000002</v>
      </c>
      <c r="C44" s="32">
        <v>3701805.4789999998</v>
      </c>
      <c r="D44" s="32">
        <v>642.11599999999999</v>
      </c>
      <c r="E44" s="32">
        <v>642.08500000000004</v>
      </c>
      <c r="F44" s="9" t="s">
        <v>260</v>
      </c>
      <c r="G44" s="32">
        <v>-3.1E-2</v>
      </c>
      <c r="H44" s="9">
        <f t="shared" si="0"/>
        <v>3.1E-2</v>
      </c>
    </row>
    <row r="45" spans="1:8" x14ac:dyDescent="0.25">
      <c r="A45" s="36" t="s">
        <v>173</v>
      </c>
      <c r="B45" s="37">
        <v>339412.4</v>
      </c>
      <c r="C45" s="37">
        <v>3691187.5249999999</v>
      </c>
      <c r="D45" s="37">
        <v>259.41199999999998</v>
      </c>
      <c r="E45" s="37">
        <v>259.39699999999999</v>
      </c>
      <c r="F45" s="5" t="s">
        <v>260</v>
      </c>
      <c r="G45" s="37">
        <v>-1.4999999999999999E-2</v>
      </c>
      <c r="H45" s="5">
        <f t="shared" si="0"/>
        <v>1.4999999999999999E-2</v>
      </c>
    </row>
    <row r="46" spans="1:8" x14ac:dyDescent="0.25">
      <c r="A46" s="31" t="s">
        <v>174</v>
      </c>
      <c r="B46" s="32">
        <v>352810.41899999999</v>
      </c>
      <c r="C46" s="32">
        <v>3693069.4789999998</v>
      </c>
      <c r="D46" s="32">
        <v>261.11799999999999</v>
      </c>
      <c r="E46" s="32">
        <v>261.11500000000001</v>
      </c>
      <c r="F46" s="9" t="s">
        <v>260</v>
      </c>
      <c r="G46" s="32">
        <v>-3.0000000000000001E-3</v>
      </c>
      <c r="H46" s="9">
        <f t="shared" si="0"/>
        <v>3.0000000000000001E-3</v>
      </c>
    </row>
    <row r="47" spans="1:8" x14ac:dyDescent="0.25">
      <c r="A47" s="36" t="s">
        <v>175</v>
      </c>
      <c r="B47" s="37">
        <v>367093.85600000003</v>
      </c>
      <c r="C47" s="37">
        <v>3691092.929</v>
      </c>
      <c r="D47" s="37">
        <v>303.94400000000002</v>
      </c>
      <c r="E47" s="37">
        <v>303.87799999999999</v>
      </c>
      <c r="F47" s="5" t="s">
        <v>260</v>
      </c>
      <c r="G47" s="37">
        <v>-6.6000000000000003E-2</v>
      </c>
      <c r="H47" s="5">
        <f t="shared" si="0"/>
        <v>6.6000000000000003E-2</v>
      </c>
    </row>
    <row r="48" spans="1:8" x14ac:dyDescent="0.25">
      <c r="A48" s="31" t="s">
        <v>176</v>
      </c>
      <c r="B48" s="32">
        <v>377016.27100000001</v>
      </c>
      <c r="C48" s="32">
        <v>3693701.9849999999</v>
      </c>
      <c r="D48" s="32">
        <v>286.637</v>
      </c>
      <c r="E48" s="32">
        <v>286.62700000000001</v>
      </c>
      <c r="F48" s="9" t="s">
        <v>260</v>
      </c>
      <c r="G48" s="32">
        <v>-0.01</v>
      </c>
      <c r="H48" s="9">
        <f t="shared" si="0"/>
        <v>0.01</v>
      </c>
    </row>
    <row r="49" spans="1:8" x14ac:dyDescent="0.25">
      <c r="A49" s="36" t="s">
        <v>177</v>
      </c>
      <c r="B49" s="37">
        <v>390379.11599999998</v>
      </c>
      <c r="C49" s="37">
        <v>3692146.1910000001</v>
      </c>
      <c r="D49" s="37">
        <v>315.03500000000003</v>
      </c>
      <c r="E49" s="37">
        <v>315.05700000000002</v>
      </c>
      <c r="F49" s="5" t="s">
        <v>260</v>
      </c>
      <c r="G49" s="37">
        <v>2.1999999999999999E-2</v>
      </c>
      <c r="H49" s="5">
        <f t="shared" si="0"/>
        <v>2.1999999999999999E-2</v>
      </c>
    </row>
    <row r="50" spans="1:8" x14ac:dyDescent="0.25">
      <c r="A50" s="31" t="s">
        <v>178</v>
      </c>
      <c r="B50" s="32">
        <v>390115.62900000002</v>
      </c>
      <c r="C50" s="32">
        <v>3692141.6469999999</v>
      </c>
      <c r="D50" s="32">
        <v>313.99</v>
      </c>
      <c r="E50" s="32">
        <v>314.01499999999999</v>
      </c>
      <c r="F50" s="9" t="s">
        <v>260</v>
      </c>
      <c r="G50" s="32">
        <v>2.5000000000000001E-2</v>
      </c>
      <c r="H50" s="9">
        <f t="shared" si="0"/>
        <v>2.5000000000000001E-2</v>
      </c>
    </row>
    <row r="51" spans="1:8" x14ac:dyDescent="0.25">
      <c r="A51" s="36" t="s">
        <v>179</v>
      </c>
      <c r="B51" s="37">
        <v>394432.96</v>
      </c>
      <c r="C51" s="37">
        <v>3692086.4730000002</v>
      </c>
      <c r="D51" s="37">
        <v>330.221</v>
      </c>
      <c r="E51" s="37">
        <v>330.18799999999999</v>
      </c>
      <c r="F51" s="5" t="s">
        <v>260</v>
      </c>
      <c r="G51" s="37">
        <v>-3.3000000000000002E-2</v>
      </c>
      <c r="H51" s="5">
        <f t="shared" si="0"/>
        <v>3.3000000000000002E-2</v>
      </c>
    </row>
    <row r="52" spans="1:8" x14ac:dyDescent="0.25">
      <c r="A52" s="31" t="s">
        <v>180</v>
      </c>
      <c r="B52" s="32">
        <v>412794.91800000001</v>
      </c>
      <c r="C52" s="32">
        <v>3690254.6570000001</v>
      </c>
      <c r="D52" s="32">
        <v>360.90199999999999</v>
      </c>
      <c r="E52" s="32">
        <v>360.88299999999998</v>
      </c>
      <c r="F52" s="9" t="s">
        <v>260</v>
      </c>
      <c r="G52" s="32">
        <v>-1.9E-2</v>
      </c>
      <c r="H52" s="9">
        <f t="shared" si="0"/>
        <v>1.9E-2</v>
      </c>
    </row>
    <row r="53" spans="1:8" x14ac:dyDescent="0.25">
      <c r="A53" s="36" t="s">
        <v>181</v>
      </c>
      <c r="B53" s="37">
        <v>420067.09600000002</v>
      </c>
      <c r="C53" s="37">
        <v>3690998.2829999998</v>
      </c>
      <c r="D53" s="37">
        <v>366.92700000000002</v>
      </c>
      <c r="E53" s="37">
        <v>366.90300000000002</v>
      </c>
      <c r="F53" s="5" t="s">
        <v>260</v>
      </c>
      <c r="G53" s="37">
        <v>-2.4E-2</v>
      </c>
      <c r="H53" s="5">
        <f t="shared" si="0"/>
        <v>2.4E-2</v>
      </c>
    </row>
    <row r="54" spans="1:8" x14ac:dyDescent="0.25">
      <c r="A54" s="31" t="s">
        <v>182</v>
      </c>
      <c r="B54" s="32">
        <v>425510.55499999999</v>
      </c>
      <c r="C54" s="32">
        <v>3689248.926</v>
      </c>
      <c r="D54" s="32">
        <v>375.73899999999998</v>
      </c>
      <c r="E54" s="32">
        <v>375.67500000000001</v>
      </c>
      <c r="F54" s="9" t="s">
        <v>260</v>
      </c>
      <c r="G54" s="32">
        <v>-6.4000000000000001E-2</v>
      </c>
      <c r="H54" s="9">
        <f t="shared" si="0"/>
        <v>6.4000000000000001E-2</v>
      </c>
    </row>
    <row r="55" spans="1:8" x14ac:dyDescent="0.25">
      <c r="A55" s="36" t="s">
        <v>183</v>
      </c>
      <c r="B55" s="37">
        <v>445611.01699999999</v>
      </c>
      <c r="C55" s="37">
        <v>3690209.7239999999</v>
      </c>
      <c r="D55" s="37">
        <v>455.68599999999998</v>
      </c>
      <c r="E55" s="37">
        <v>455.65800000000002</v>
      </c>
      <c r="F55" s="5" t="s">
        <v>260</v>
      </c>
      <c r="G55" s="37">
        <v>-2.8000000000000001E-2</v>
      </c>
      <c r="H55" s="5">
        <f t="shared" si="0"/>
        <v>2.8000000000000001E-2</v>
      </c>
    </row>
    <row r="56" spans="1:8" x14ac:dyDescent="0.25">
      <c r="A56" s="31" t="s">
        <v>184</v>
      </c>
      <c r="B56" s="32">
        <v>445581.35399999999</v>
      </c>
      <c r="C56" s="32">
        <v>3690207.0079999999</v>
      </c>
      <c r="D56" s="32">
        <v>455.40600000000001</v>
      </c>
      <c r="E56" s="32">
        <v>455.36799999999999</v>
      </c>
      <c r="F56" s="9" t="s">
        <v>260</v>
      </c>
      <c r="G56" s="32">
        <v>-3.7999999999999999E-2</v>
      </c>
      <c r="H56" s="9">
        <f t="shared" si="0"/>
        <v>3.7999999999999999E-2</v>
      </c>
    </row>
    <row r="57" spans="1:8" x14ac:dyDescent="0.25">
      <c r="A57" s="36" t="s">
        <v>185</v>
      </c>
      <c r="B57" s="37">
        <v>456799.06</v>
      </c>
      <c r="C57" s="37">
        <v>3690746.594</v>
      </c>
      <c r="D57" s="37">
        <v>541.62199999999996</v>
      </c>
      <c r="E57" s="37">
        <v>541.61699999999996</v>
      </c>
      <c r="F57" s="5" t="s">
        <v>260</v>
      </c>
      <c r="G57" s="37">
        <v>-5.0000000000000001E-3</v>
      </c>
      <c r="H57" s="5">
        <f t="shared" si="0"/>
        <v>5.0000000000000001E-3</v>
      </c>
    </row>
    <row r="58" spans="1:8" x14ac:dyDescent="0.25">
      <c r="A58" s="31" t="s">
        <v>186</v>
      </c>
      <c r="B58" s="32">
        <v>459741.49400000001</v>
      </c>
      <c r="C58" s="32">
        <v>3691984.2889999999</v>
      </c>
      <c r="D58" s="32">
        <v>576.71100000000001</v>
      </c>
      <c r="E58" s="32">
        <v>576.68399999999997</v>
      </c>
      <c r="F58" s="9" t="s">
        <v>260</v>
      </c>
      <c r="G58" s="32">
        <v>-2.7E-2</v>
      </c>
      <c r="H58" s="9">
        <f t="shared" si="0"/>
        <v>2.7E-2</v>
      </c>
    </row>
    <row r="59" spans="1:8" x14ac:dyDescent="0.25">
      <c r="A59" s="36" t="s">
        <v>187</v>
      </c>
      <c r="B59" s="37">
        <v>459736.72899999999</v>
      </c>
      <c r="C59" s="37">
        <v>3691961.8229999999</v>
      </c>
      <c r="D59" s="37">
        <v>576.36</v>
      </c>
      <c r="E59" s="37">
        <v>576.346</v>
      </c>
      <c r="F59" s="5" t="s">
        <v>260</v>
      </c>
      <c r="G59" s="37">
        <v>-1.4E-2</v>
      </c>
      <c r="H59" s="5">
        <f t="shared" si="0"/>
        <v>1.4E-2</v>
      </c>
    </row>
    <row r="60" spans="1:8" x14ac:dyDescent="0.25">
      <c r="A60" s="31" t="s">
        <v>188</v>
      </c>
      <c r="B60" s="32">
        <v>389814.57199999999</v>
      </c>
      <c r="C60" s="32">
        <v>3684619.8849999998</v>
      </c>
      <c r="D60" s="32">
        <v>311.971</v>
      </c>
      <c r="E60" s="32">
        <v>311.92099999999999</v>
      </c>
      <c r="F60" s="9" t="s">
        <v>260</v>
      </c>
      <c r="G60" s="32">
        <v>-0.05</v>
      </c>
      <c r="H60" s="9">
        <f t="shared" si="0"/>
        <v>0.05</v>
      </c>
    </row>
    <row r="61" spans="1:8" x14ac:dyDescent="0.25">
      <c r="A61" s="36" t="s">
        <v>189</v>
      </c>
      <c r="B61" s="37">
        <v>391148.42</v>
      </c>
      <c r="C61" s="37">
        <v>3684359.406</v>
      </c>
      <c r="D61" s="37">
        <v>318.40199999999999</v>
      </c>
      <c r="E61" s="37">
        <v>318.33499999999998</v>
      </c>
      <c r="F61" s="5" t="s">
        <v>260</v>
      </c>
      <c r="G61" s="37">
        <v>-6.7000000000000004E-2</v>
      </c>
      <c r="H61" s="5">
        <f t="shared" si="0"/>
        <v>6.7000000000000004E-2</v>
      </c>
    </row>
    <row r="62" spans="1:8" x14ac:dyDescent="0.25">
      <c r="A62" s="31" t="s">
        <v>190</v>
      </c>
      <c r="B62" s="32">
        <v>391426.41200000001</v>
      </c>
      <c r="C62" s="32">
        <v>3682424.648</v>
      </c>
      <c r="D62" s="32">
        <v>316.83699999999999</v>
      </c>
      <c r="E62" s="32">
        <v>316.73599999999999</v>
      </c>
      <c r="F62" s="9" t="s">
        <v>260</v>
      </c>
      <c r="G62" s="32">
        <v>-0.10100000000000001</v>
      </c>
      <c r="H62" s="9">
        <f t="shared" si="0"/>
        <v>0.10100000000000001</v>
      </c>
    </row>
    <row r="63" spans="1:8" x14ac:dyDescent="0.25">
      <c r="A63" s="36" t="s">
        <v>191</v>
      </c>
      <c r="B63" s="37">
        <v>402884.63500000001</v>
      </c>
      <c r="C63" s="37">
        <v>3685591.031</v>
      </c>
      <c r="D63" s="37">
        <v>393.53800000000001</v>
      </c>
      <c r="E63" s="37">
        <v>393.45400000000001</v>
      </c>
      <c r="F63" s="5" t="s">
        <v>260</v>
      </c>
      <c r="G63" s="37">
        <v>-8.4000000000000005E-2</v>
      </c>
      <c r="H63" s="5">
        <f t="shared" si="0"/>
        <v>8.4000000000000005E-2</v>
      </c>
    </row>
    <row r="64" spans="1:8" x14ac:dyDescent="0.25">
      <c r="A64" s="31" t="s">
        <v>192</v>
      </c>
      <c r="B64" s="32">
        <v>423232.30300000001</v>
      </c>
      <c r="C64" s="32">
        <v>3678709.4190000002</v>
      </c>
      <c r="D64" s="32">
        <v>375.47300000000001</v>
      </c>
      <c r="E64" s="32">
        <v>375.428</v>
      </c>
      <c r="F64" s="9" t="s">
        <v>260</v>
      </c>
      <c r="G64" s="32">
        <v>-4.4999999999999998E-2</v>
      </c>
      <c r="H64" s="9">
        <f t="shared" si="0"/>
        <v>4.4999999999999998E-2</v>
      </c>
    </row>
    <row r="65" spans="1:8" x14ac:dyDescent="0.25">
      <c r="A65" s="36" t="s">
        <v>193</v>
      </c>
      <c r="B65" s="37">
        <v>423235.56199999998</v>
      </c>
      <c r="C65" s="37">
        <v>3678804.99</v>
      </c>
      <c r="D65" s="37">
        <v>375.14400000000001</v>
      </c>
      <c r="E65" s="37">
        <v>375.09500000000003</v>
      </c>
      <c r="F65" s="5" t="s">
        <v>260</v>
      </c>
      <c r="G65" s="37">
        <v>-4.9000000000000002E-2</v>
      </c>
      <c r="H65" s="5">
        <f t="shared" si="0"/>
        <v>4.9000000000000002E-2</v>
      </c>
    </row>
    <row r="66" spans="1:8" x14ac:dyDescent="0.25">
      <c r="A66" s="31" t="s">
        <v>194</v>
      </c>
      <c r="B66" s="32">
        <v>429659.67200000002</v>
      </c>
      <c r="C66" s="32">
        <v>3683144.1090000002</v>
      </c>
      <c r="D66" s="32">
        <v>390.07900000000001</v>
      </c>
      <c r="E66" s="32">
        <v>389.94099999999997</v>
      </c>
      <c r="F66" s="9" t="s">
        <v>260</v>
      </c>
      <c r="G66" s="32">
        <v>-0.13800000000000001</v>
      </c>
      <c r="H66" s="9">
        <f t="shared" si="0"/>
        <v>0.13800000000000001</v>
      </c>
    </row>
    <row r="67" spans="1:8" x14ac:dyDescent="0.25">
      <c r="A67" s="36" t="s">
        <v>195</v>
      </c>
      <c r="B67" s="37">
        <v>440946.69699999999</v>
      </c>
      <c r="C67" s="37">
        <v>3687125.5550000002</v>
      </c>
      <c r="D67" s="37">
        <v>424.447</v>
      </c>
      <c r="E67" s="37">
        <v>424.39800000000002</v>
      </c>
      <c r="F67" s="5" t="s">
        <v>260</v>
      </c>
      <c r="G67" s="37">
        <v>-4.9000000000000002E-2</v>
      </c>
      <c r="H67" s="5">
        <f t="shared" ref="H67:H130" si="1">ABS(G67)</f>
        <v>4.9000000000000002E-2</v>
      </c>
    </row>
    <row r="68" spans="1:8" x14ac:dyDescent="0.25">
      <c r="A68" s="31" t="s">
        <v>196</v>
      </c>
      <c r="B68" s="32">
        <v>440939.40100000001</v>
      </c>
      <c r="C68" s="32">
        <v>3687130.017</v>
      </c>
      <c r="D68" s="32">
        <v>424.33800000000002</v>
      </c>
      <c r="E68" s="32">
        <v>424.28899999999999</v>
      </c>
      <c r="F68" s="9" t="s">
        <v>260</v>
      </c>
      <c r="G68" s="32">
        <v>-4.9000000000000002E-2</v>
      </c>
      <c r="H68" s="9">
        <f t="shared" si="1"/>
        <v>4.9000000000000002E-2</v>
      </c>
    </row>
    <row r="69" spans="1:8" x14ac:dyDescent="0.25">
      <c r="A69" s="36" t="s">
        <v>197</v>
      </c>
      <c r="B69" s="37">
        <v>449938.603</v>
      </c>
      <c r="C69" s="37">
        <v>3682247.227</v>
      </c>
      <c r="D69" s="37">
        <v>462.358</v>
      </c>
      <c r="E69" s="37">
        <v>462.30099999999999</v>
      </c>
      <c r="F69" s="5" t="s">
        <v>260</v>
      </c>
      <c r="G69" s="37">
        <v>-5.7000000000000002E-2</v>
      </c>
      <c r="H69" s="5">
        <f t="shared" si="1"/>
        <v>5.7000000000000002E-2</v>
      </c>
    </row>
    <row r="70" spans="1:8" x14ac:dyDescent="0.25">
      <c r="A70" s="31" t="s">
        <v>198</v>
      </c>
      <c r="B70" s="32">
        <v>449953.45199999999</v>
      </c>
      <c r="C70" s="32">
        <v>3682231.2429999998</v>
      </c>
      <c r="D70" s="32">
        <v>462.46699999999998</v>
      </c>
      <c r="E70" s="32">
        <v>462.39</v>
      </c>
      <c r="F70" s="9" t="s">
        <v>260</v>
      </c>
      <c r="G70" s="32">
        <v>-7.6999999999999999E-2</v>
      </c>
      <c r="H70" s="9">
        <f t="shared" si="1"/>
        <v>7.6999999999999999E-2</v>
      </c>
    </row>
    <row r="71" spans="1:8" x14ac:dyDescent="0.25">
      <c r="A71" s="36" t="s">
        <v>199</v>
      </c>
      <c r="B71" s="37">
        <v>466143.31900000002</v>
      </c>
      <c r="C71" s="37">
        <v>3681987.8909999998</v>
      </c>
      <c r="D71" s="37">
        <v>570.22500000000002</v>
      </c>
      <c r="E71" s="37">
        <v>570.18299999999999</v>
      </c>
      <c r="F71" s="5" t="s">
        <v>260</v>
      </c>
      <c r="G71" s="37">
        <v>-4.2000000000000003E-2</v>
      </c>
      <c r="H71" s="5">
        <f t="shared" si="1"/>
        <v>4.2000000000000003E-2</v>
      </c>
    </row>
    <row r="72" spans="1:8" x14ac:dyDescent="0.25">
      <c r="A72" s="31" t="s">
        <v>200</v>
      </c>
      <c r="B72" s="32">
        <v>476112.66600000003</v>
      </c>
      <c r="C72" s="32">
        <v>3680635.66</v>
      </c>
      <c r="D72" s="32">
        <v>687.24699999999996</v>
      </c>
      <c r="E72" s="32">
        <v>687.18100000000004</v>
      </c>
      <c r="F72" s="9" t="s">
        <v>260</v>
      </c>
      <c r="G72" s="32">
        <v>-6.6000000000000003E-2</v>
      </c>
      <c r="H72" s="9">
        <f t="shared" si="1"/>
        <v>6.6000000000000003E-2</v>
      </c>
    </row>
    <row r="73" spans="1:8" x14ac:dyDescent="0.25">
      <c r="A73" s="36" t="s">
        <v>201</v>
      </c>
      <c r="B73" s="37">
        <v>390633.58799999999</v>
      </c>
      <c r="C73" s="37">
        <v>3676981.858</v>
      </c>
      <c r="D73" s="37">
        <v>322.23599999999999</v>
      </c>
      <c r="E73" s="37">
        <v>322.202</v>
      </c>
      <c r="F73" s="5" t="s">
        <v>260</v>
      </c>
      <c r="G73" s="37">
        <v>-3.4000000000000002E-2</v>
      </c>
      <c r="H73" s="5">
        <f t="shared" si="1"/>
        <v>3.4000000000000002E-2</v>
      </c>
    </row>
    <row r="74" spans="1:8" x14ac:dyDescent="0.25">
      <c r="A74" s="31" t="s">
        <v>202</v>
      </c>
      <c r="B74" s="32">
        <v>400436.91</v>
      </c>
      <c r="C74" s="32">
        <v>3676082.2349999999</v>
      </c>
      <c r="D74" s="32">
        <v>333.32600000000002</v>
      </c>
      <c r="E74" s="32">
        <v>333.322</v>
      </c>
      <c r="F74" s="9" t="s">
        <v>260</v>
      </c>
      <c r="G74" s="32">
        <v>-4.0000000000000001E-3</v>
      </c>
      <c r="H74" s="9">
        <f t="shared" si="1"/>
        <v>4.0000000000000001E-3</v>
      </c>
    </row>
    <row r="75" spans="1:8" x14ac:dyDescent="0.25">
      <c r="A75" s="36" t="s">
        <v>203</v>
      </c>
      <c r="B75" s="37">
        <v>402386.89500000002</v>
      </c>
      <c r="C75" s="37">
        <v>3676078.193</v>
      </c>
      <c r="D75" s="37">
        <v>337.202</v>
      </c>
      <c r="E75" s="37">
        <v>337.16800000000001</v>
      </c>
      <c r="F75" s="5" t="s">
        <v>260</v>
      </c>
      <c r="G75" s="37">
        <v>-3.4000000000000002E-2</v>
      </c>
      <c r="H75" s="5">
        <f t="shared" si="1"/>
        <v>3.4000000000000002E-2</v>
      </c>
    </row>
    <row r="76" spans="1:8" x14ac:dyDescent="0.25">
      <c r="A76" s="31" t="s">
        <v>204</v>
      </c>
      <c r="B76" s="32">
        <v>414007.35600000003</v>
      </c>
      <c r="C76" s="32">
        <v>3675989.7310000001</v>
      </c>
      <c r="D76" s="32">
        <v>357.16699999999997</v>
      </c>
      <c r="E76" s="32">
        <v>357.09699999999998</v>
      </c>
      <c r="F76" s="9" t="s">
        <v>260</v>
      </c>
      <c r="G76" s="32">
        <v>-7.0000000000000007E-2</v>
      </c>
      <c r="H76" s="9">
        <f t="shared" si="1"/>
        <v>7.0000000000000007E-2</v>
      </c>
    </row>
    <row r="77" spans="1:8" x14ac:dyDescent="0.25">
      <c r="A77" s="36" t="s">
        <v>205</v>
      </c>
      <c r="B77" s="37">
        <v>428803.68400000001</v>
      </c>
      <c r="C77" s="37">
        <v>3675876.7379999999</v>
      </c>
      <c r="D77" s="37">
        <v>387.97199999999998</v>
      </c>
      <c r="E77" s="37">
        <v>387.90899999999999</v>
      </c>
      <c r="F77" s="5" t="s">
        <v>260</v>
      </c>
      <c r="G77" s="37">
        <v>-6.3E-2</v>
      </c>
      <c r="H77" s="5">
        <f t="shared" si="1"/>
        <v>6.3E-2</v>
      </c>
    </row>
    <row r="78" spans="1:8" x14ac:dyDescent="0.25">
      <c r="A78" s="31" t="s">
        <v>206</v>
      </c>
      <c r="B78" s="32">
        <v>440940.712</v>
      </c>
      <c r="C78" s="32">
        <v>3674210.7009999999</v>
      </c>
      <c r="D78" s="32">
        <v>440.09399999999999</v>
      </c>
      <c r="E78" s="32">
        <v>440.03699999999998</v>
      </c>
      <c r="F78" s="9" t="s">
        <v>260</v>
      </c>
      <c r="G78" s="32">
        <v>-5.7000000000000002E-2</v>
      </c>
      <c r="H78" s="9">
        <f t="shared" si="1"/>
        <v>5.7000000000000002E-2</v>
      </c>
    </row>
    <row r="79" spans="1:8" x14ac:dyDescent="0.25">
      <c r="A79" s="36" t="s">
        <v>207</v>
      </c>
      <c r="B79" s="37">
        <v>451921.93900000001</v>
      </c>
      <c r="C79" s="37">
        <v>3676778.8360000001</v>
      </c>
      <c r="D79" s="37">
        <v>472.44600000000003</v>
      </c>
      <c r="E79" s="37">
        <v>472.42599999999999</v>
      </c>
      <c r="F79" s="5" t="s">
        <v>260</v>
      </c>
      <c r="G79" s="37">
        <v>-0.02</v>
      </c>
      <c r="H79" s="5">
        <f t="shared" si="1"/>
        <v>0.02</v>
      </c>
    </row>
    <row r="80" spans="1:8" x14ac:dyDescent="0.25">
      <c r="A80" s="31" t="s">
        <v>208</v>
      </c>
      <c r="B80" s="32">
        <v>467940.51</v>
      </c>
      <c r="C80" s="32">
        <v>3676994.625</v>
      </c>
      <c r="D80" s="32">
        <v>563.39499999999998</v>
      </c>
      <c r="E80" s="32">
        <v>563.37099999999998</v>
      </c>
      <c r="F80" s="9" t="s">
        <v>260</v>
      </c>
      <c r="G80" s="32">
        <v>-2.4E-2</v>
      </c>
      <c r="H80" s="9">
        <f t="shared" si="1"/>
        <v>2.4E-2</v>
      </c>
    </row>
    <row r="81" spans="1:8" x14ac:dyDescent="0.25">
      <c r="A81" s="36" t="s">
        <v>209</v>
      </c>
      <c r="B81" s="37">
        <v>466909.53700000001</v>
      </c>
      <c r="C81" s="37">
        <v>3669248.52</v>
      </c>
      <c r="D81" s="37">
        <v>532.08799999999997</v>
      </c>
      <c r="E81" s="37">
        <v>532.04399999999998</v>
      </c>
      <c r="F81" s="5" t="s">
        <v>260</v>
      </c>
      <c r="G81" s="37">
        <v>-4.3999999999999997E-2</v>
      </c>
      <c r="H81" s="5">
        <f t="shared" si="1"/>
        <v>4.3999999999999997E-2</v>
      </c>
    </row>
    <row r="82" spans="1:8" x14ac:dyDescent="0.25">
      <c r="A82" s="31" t="s">
        <v>210</v>
      </c>
      <c r="B82" s="32">
        <v>471747.34399999998</v>
      </c>
      <c r="C82" s="32">
        <v>3676364.3130000001</v>
      </c>
      <c r="D82" s="32">
        <v>594.702</v>
      </c>
      <c r="E82" s="32">
        <v>594.697</v>
      </c>
      <c r="F82" s="9" t="s">
        <v>260</v>
      </c>
      <c r="G82" s="32">
        <v>-5.0000000000000001E-3</v>
      </c>
      <c r="H82" s="9">
        <f t="shared" si="1"/>
        <v>5.0000000000000001E-3</v>
      </c>
    </row>
    <row r="83" spans="1:8" x14ac:dyDescent="0.25">
      <c r="A83" s="36" t="s">
        <v>211</v>
      </c>
      <c r="B83" s="37">
        <v>392592.02899999998</v>
      </c>
      <c r="C83" s="37">
        <v>3660456.0559999999</v>
      </c>
      <c r="D83" s="37">
        <v>374.697</v>
      </c>
      <c r="E83" s="37">
        <v>374.69299999999998</v>
      </c>
      <c r="F83" s="5" t="s">
        <v>260</v>
      </c>
      <c r="G83" s="37">
        <v>-4.0000000000000001E-3</v>
      </c>
      <c r="H83" s="5">
        <f t="shared" si="1"/>
        <v>4.0000000000000001E-3</v>
      </c>
    </row>
    <row r="84" spans="1:8" x14ac:dyDescent="0.25">
      <c r="A84" s="31" t="s">
        <v>212</v>
      </c>
      <c r="B84" s="32">
        <v>406061.96899999998</v>
      </c>
      <c r="C84" s="32">
        <v>3668004.193</v>
      </c>
      <c r="D84" s="32">
        <v>346.71300000000002</v>
      </c>
      <c r="E84" s="32">
        <v>346.642</v>
      </c>
      <c r="F84" s="9" t="s">
        <v>260</v>
      </c>
      <c r="G84" s="32">
        <v>-7.0999999999999994E-2</v>
      </c>
      <c r="H84" s="9">
        <f t="shared" si="1"/>
        <v>7.0999999999999994E-2</v>
      </c>
    </row>
    <row r="85" spans="1:8" x14ac:dyDescent="0.25">
      <c r="A85" s="36" t="s">
        <v>213</v>
      </c>
      <c r="B85" s="37">
        <v>421509.60600000003</v>
      </c>
      <c r="C85" s="37">
        <v>3664921.8330000001</v>
      </c>
      <c r="D85" s="37">
        <v>371.27499999999998</v>
      </c>
      <c r="E85" s="37">
        <v>371.22699999999998</v>
      </c>
      <c r="F85" s="5" t="s">
        <v>260</v>
      </c>
      <c r="G85" s="37">
        <v>-4.8000000000000001E-2</v>
      </c>
      <c r="H85" s="5">
        <f t="shared" si="1"/>
        <v>4.8000000000000001E-2</v>
      </c>
    </row>
    <row r="86" spans="1:8" x14ac:dyDescent="0.25">
      <c r="A86" s="31" t="s">
        <v>214</v>
      </c>
      <c r="B86" s="32">
        <v>433457.989</v>
      </c>
      <c r="C86" s="32">
        <v>3662918.2459999998</v>
      </c>
      <c r="D86" s="32">
        <v>390.96300000000002</v>
      </c>
      <c r="E86" s="32">
        <v>390.95299999999997</v>
      </c>
      <c r="F86" s="9" t="s">
        <v>260</v>
      </c>
      <c r="G86" s="32">
        <v>-0.01</v>
      </c>
      <c r="H86" s="9">
        <f t="shared" si="1"/>
        <v>0.01</v>
      </c>
    </row>
    <row r="87" spans="1:8" x14ac:dyDescent="0.25">
      <c r="A87" s="36" t="s">
        <v>215</v>
      </c>
      <c r="B87" s="37">
        <v>446116.679</v>
      </c>
      <c r="C87" s="37">
        <v>3666159.071</v>
      </c>
      <c r="D87" s="37">
        <v>481.61599999999999</v>
      </c>
      <c r="E87" s="37">
        <v>481.52300000000002</v>
      </c>
      <c r="F87" s="5" t="s">
        <v>260</v>
      </c>
      <c r="G87" s="37">
        <v>-9.2999999999999999E-2</v>
      </c>
      <c r="H87" s="5">
        <f t="shared" si="1"/>
        <v>9.2999999999999999E-2</v>
      </c>
    </row>
    <row r="88" spans="1:8" x14ac:dyDescent="0.25">
      <c r="A88" s="31" t="s">
        <v>216</v>
      </c>
      <c r="B88" s="32">
        <v>453249.37199999997</v>
      </c>
      <c r="C88" s="32">
        <v>3664505.7149999999</v>
      </c>
      <c r="D88" s="32">
        <v>461.86200000000002</v>
      </c>
      <c r="E88" s="32">
        <v>461.827</v>
      </c>
      <c r="F88" s="9" t="s">
        <v>260</v>
      </c>
      <c r="G88" s="32">
        <v>-3.5000000000000003E-2</v>
      </c>
      <c r="H88" s="9">
        <f t="shared" si="1"/>
        <v>3.5000000000000003E-2</v>
      </c>
    </row>
    <row r="89" spans="1:8" x14ac:dyDescent="0.25">
      <c r="A89" s="36" t="s">
        <v>217</v>
      </c>
      <c r="B89" s="37">
        <v>466166.723</v>
      </c>
      <c r="C89" s="37">
        <v>3664454.7779999999</v>
      </c>
      <c r="D89" s="37">
        <v>510.02100000000002</v>
      </c>
      <c r="E89" s="37">
        <v>509.96800000000002</v>
      </c>
      <c r="F89" s="5" t="s">
        <v>260</v>
      </c>
      <c r="G89" s="37">
        <v>-5.2999999999999999E-2</v>
      </c>
      <c r="H89" s="5">
        <f t="shared" si="1"/>
        <v>5.2999999999999999E-2</v>
      </c>
    </row>
    <row r="90" spans="1:8" x14ac:dyDescent="0.25">
      <c r="A90" s="31" t="s">
        <v>218</v>
      </c>
      <c r="B90" s="32">
        <v>466166.67499999999</v>
      </c>
      <c r="C90" s="32">
        <v>3664462.159</v>
      </c>
      <c r="D90" s="32">
        <v>509.92899999999997</v>
      </c>
      <c r="E90" s="32">
        <v>509.89400000000001</v>
      </c>
      <c r="F90" s="9" t="s">
        <v>260</v>
      </c>
      <c r="G90" s="32">
        <v>-3.5000000000000003E-2</v>
      </c>
      <c r="H90" s="9">
        <f t="shared" si="1"/>
        <v>3.5000000000000003E-2</v>
      </c>
    </row>
    <row r="91" spans="1:8" x14ac:dyDescent="0.25">
      <c r="A91" s="36" t="s">
        <v>219</v>
      </c>
      <c r="B91" s="37">
        <v>476809.19400000002</v>
      </c>
      <c r="C91" s="37">
        <v>3662285.182</v>
      </c>
      <c r="D91" s="37">
        <v>488.49299999999999</v>
      </c>
      <c r="E91" s="37">
        <v>488.53</v>
      </c>
      <c r="F91" s="5" t="s">
        <v>260</v>
      </c>
      <c r="G91" s="37">
        <v>3.6999999999999998E-2</v>
      </c>
      <c r="H91" s="5">
        <f t="shared" si="1"/>
        <v>3.6999999999999998E-2</v>
      </c>
    </row>
    <row r="92" spans="1:8" x14ac:dyDescent="0.25">
      <c r="A92" s="31" t="s">
        <v>220</v>
      </c>
      <c r="B92" s="32">
        <v>480049.804</v>
      </c>
      <c r="C92" s="32">
        <v>3656324.9339999999</v>
      </c>
      <c r="D92" s="32">
        <v>598.31500000000005</v>
      </c>
      <c r="E92" s="32">
        <v>598.34299999999996</v>
      </c>
      <c r="F92" s="9" t="s">
        <v>260</v>
      </c>
      <c r="G92" s="32">
        <v>2.8000000000000001E-2</v>
      </c>
      <c r="H92" s="9">
        <f t="shared" si="1"/>
        <v>2.8000000000000001E-2</v>
      </c>
    </row>
    <row r="93" spans="1:8" x14ac:dyDescent="0.25">
      <c r="A93" s="36" t="s">
        <v>221</v>
      </c>
      <c r="B93" s="37">
        <v>401546.06800000003</v>
      </c>
      <c r="C93" s="37">
        <v>3657661.6850000001</v>
      </c>
      <c r="D93" s="37">
        <v>357.11</v>
      </c>
      <c r="E93" s="37">
        <v>357.096</v>
      </c>
      <c r="F93" s="5" t="s">
        <v>260</v>
      </c>
      <c r="G93" s="37">
        <v>-1.4E-2</v>
      </c>
      <c r="H93" s="5">
        <f t="shared" si="1"/>
        <v>1.4E-2</v>
      </c>
    </row>
    <row r="94" spans="1:8" x14ac:dyDescent="0.25">
      <c r="A94" s="31" t="s">
        <v>222</v>
      </c>
      <c r="B94" s="32">
        <v>410062.766</v>
      </c>
      <c r="C94" s="32">
        <v>3652105.2629999998</v>
      </c>
      <c r="D94" s="32">
        <v>375.14400000000001</v>
      </c>
      <c r="E94" s="32">
        <v>375.13299999999998</v>
      </c>
      <c r="F94" s="9" t="s">
        <v>260</v>
      </c>
      <c r="G94" s="32">
        <v>-1.0999999999999999E-2</v>
      </c>
      <c r="H94" s="9">
        <f t="shared" si="1"/>
        <v>1.0999999999999999E-2</v>
      </c>
    </row>
    <row r="95" spans="1:8" x14ac:dyDescent="0.25">
      <c r="A95" s="36" t="s">
        <v>223</v>
      </c>
      <c r="B95" s="37">
        <v>413842.72499999998</v>
      </c>
      <c r="C95" s="37">
        <v>3650338.696</v>
      </c>
      <c r="D95" s="37">
        <v>390.61399999999998</v>
      </c>
      <c r="E95" s="37">
        <v>390.61200000000002</v>
      </c>
      <c r="F95" s="5" t="s">
        <v>260</v>
      </c>
      <c r="G95" s="37">
        <v>-2E-3</v>
      </c>
      <c r="H95" s="5">
        <f t="shared" si="1"/>
        <v>2E-3</v>
      </c>
    </row>
    <row r="96" spans="1:8" x14ac:dyDescent="0.25">
      <c r="A96" s="31" t="s">
        <v>224</v>
      </c>
      <c r="B96" s="32">
        <v>429549.31199999998</v>
      </c>
      <c r="C96" s="32">
        <v>3651655.1949999998</v>
      </c>
      <c r="D96" s="32">
        <v>474.73700000000002</v>
      </c>
      <c r="E96" s="32">
        <v>474.70299999999997</v>
      </c>
      <c r="F96" s="9" t="s">
        <v>260</v>
      </c>
      <c r="G96" s="32">
        <v>-3.4000000000000002E-2</v>
      </c>
      <c r="H96" s="9">
        <f t="shared" si="1"/>
        <v>3.4000000000000002E-2</v>
      </c>
    </row>
    <row r="97" spans="1:8" x14ac:dyDescent="0.25">
      <c r="A97" s="36" t="s">
        <v>225</v>
      </c>
      <c r="B97" s="37">
        <v>440602.83199999999</v>
      </c>
      <c r="C97" s="37">
        <v>3653847.7220000001</v>
      </c>
      <c r="D97" s="37">
        <v>419.41699999999997</v>
      </c>
      <c r="E97" s="37">
        <v>419.399</v>
      </c>
      <c r="F97" s="5" t="s">
        <v>260</v>
      </c>
      <c r="G97" s="37">
        <v>-1.7999999999999999E-2</v>
      </c>
      <c r="H97" s="5">
        <f t="shared" si="1"/>
        <v>1.7999999999999999E-2</v>
      </c>
    </row>
    <row r="98" spans="1:8" x14ac:dyDescent="0.25">
      <c r="A98" s="31" t="s">
        <v>226</v>
      </c>
      <c r="B98" s="32">
        <v>454788.533</v>
      </c>
      <c r="C98" s="32">
        <v>3651705.4169999999</v>
      </c>
      <c r="D98" s="32">
        <v>440.73700000000002</v>
      </c>
      <c r="E98" s="32">
        <v>440.70499999999998</v>
      </c>
      <c r="F98" s="9" t="s">
        <v>260</v>
      </c>
      <c r="G98" s="32">
        <v>-3.2000000000000001E-2</v>
      </c>
      <c r="H98" s="9">
        <f t="shared" si="1"/>
        <v>3.2000000000000001E-2</v>
      </c>
    </row>
    <row r="99" spans="1:8" x14ac:dyDescent="0.25">
      <c r="A99" s="36" t="s">
        <v>227</v>
      </c>
      <c r="B99" s="37">
        <v>463810.08399999997</v>
      </c>
      <c r="C99" s="37">
        <v>3653496.986</v>
      </c>
      <c r="D99" s="37">
        <v>467.08100000000002</v>
      </c>
      <c r="E99" s="37">
        <v>467.06200000000001</v>
      </c>
      <c r="F99" s="5" t="s">
        <v>260</v>
      </c>
      <c r="G99" s="37">
        <v>-1.9E-2</v>
      </c>
      <c r="H99" s="5">
        <f t="shared" si="1"/>
        <v>1.9E-2</v>
      </c>
    </row>
    <row r="100" spans="1:8" x14ac:dyDescent="0.25">
      <c r="A100" s="31" t="s">
        <v>228</v>
      </c>
      <c r="B100" s="32">
        <v>474543.56400000001</v>
      </c>
      <c r="C100" s="32">
        <v>3651319.1979999999</v>
      </c>
      <c r="D100" s="32">
        <v>588.08900000000006</v>
      </c>
      <c r="E100" s="32">
        <v>588.10500000000002</v>
      </c>
      <c r="F100" s="9" t="s">
        <v>260</v>
      </c>
      <c r="G100" s="32">
        <v>1.6E-2</v>
      </c>
      <c r="H100" s="9">
        <f t="shared" si="1"/>
        <v>1.6E-2</v>
      </c>
    </row>
    <row r="101" spans="1:8" x14ac:dyDescent="0.25">
      <c r="A101" s="36" t="s">
        <v>229</v>
      </c>
      <c r="B101" s="37">
        <v>486533.81400000001</v>
      </c>
      <c r="C101" s="37">
        <v>3650063.6230000001</v>
      </c>
      <c r="D101" s="37">
        <v>780.24300000000005</v>
      </c>
      <c r="E101" s="37">
        <v>780.18100000000004</v>
      </c>
      <c r="F101" s="5" t="s">
        <v>260</v>
      </c>
      <c r="G101" s="37">
        <v>-6.2E-2</v>
      </c>
      <c r="H101" s="5">
        <f t="shared" si="1"/>
        <v>6.2E-2</v>
      </c>
    </row>
    <row r="102" spans="1:8" x14ac:dyDescent="0.25">
      <c r="A102" s="31" t="s">
        <v>230</v>
      </c>
      <c r="B102" s="32">
        <v>394388.61700000003</v>
      </c>
      <c r="C102" s="32">
        <v>3650254.2949999999</v>
      </c>
      <c r="D102" s="32">
        <v>396.21800000000002</v>
      </c>
      <c r="E102" s="32">
        <v>396.18</v>
      </c>
      <c r="F102" s="9" t="s">
        <v>260</v>
      </c>
      <c r="G102" s="32">
        <v>-3.7999999999999999E-2</v>
      </c>
      <c r="H102" s="9">
        <f t="shared" si="1"/>
        <v>3.7999999999999999E-2</v>
      </c>
    </row>
    <row r="103" spans="1:8" x14ac:dyDescent="0.25">
      <c r="A103" s="36" t="s">
        <v>231</v>
      </c>
      <c r="B103" s="37">
        <v>401938.36200000002</v>
      </c>
      <c r="C103" s="37">
        <v>3645071.4070000001</v>
      </c>
      <c r="D103" s="37">
        <v>379.346</v>
      </c>
      <c r="E103" s="37">
        <v>379.33800000000002</v>
      </c>
      <c r="F103" s="5" t="s">
        <v>260</v>
      </c>
      <c r="G103" s="37">
        <v>-8.0000000000000002E-3</v>
      </c>
      <c r="H103" s="5">
        <f t="shared" si="1"/>
        <v>8.0000000000000002E-3</v>
      </c>
    </row>
    <row r="104" spans="1:8" x14ac:dyDescent="0.25">
      <c r="A104" s="31" t="s">
        <v>232</v>
      </c>
      <c r="B104" s="32">
        <v>422769.43</v>
      </c>
      <c r="C104" s="32">
        <v>3642711.9929999998</v>
      </c>
      <c r="D104" s="32">
        <v>408.45100000000002</v>
      </c>
      <c r="E104" s="32">
        <v>408.39400000000001</v>
      </c>
      <c r="F104" s="9" t="s">
        <v>260</v>
      </c>
      <c r="G104" s="32">
        <v>-5.7000000000000002E-2</v>
      </c>
      <c r="H104" s="9">
        <f t="shared" si="1"/>
        <v>5.7000000000000002E-2</v>
      </c>
    </row>
    <row r="105" spans="1:8" x14ac:dyDescent="0.25">
      <c r="A105" s="36" t="s">
        <v>233</v>
      </c>
      <c r="B105" s="37">
        <v>429252.65700000001</v>
      </c>
      <c r="C105" s="37">
        <v>3646445.625</v>
      </c>
      <c r="D105" s="37">
        <v>443.58800000000002</v>
      </c>
      <c r="E105" s="37">
        <v>443.58800000000002</v>
      </c>
      <c r="F105" s="5" t="s">
        <v>260</v>
      </c>
      <c r="G105" s="37">
        <v>0</v>
      </c>
      <c r="H105" s="5">
        <f t="shared" si="1"/>
        <v>0</v>
      </c>
    </row>
    <row r="106" spans="1:8" x14ac:dyDescent="0.25">
      <c r="A106" s="31" t="s">
        <v>234</v>
      </c>
      <c r="B106" s="32">
        <v>444176.027</v>
      </c>
      <c r="C106" s="32">
        <v>3646196.9169999999</v>
      </c>
      <c r="D106" s="32">
        <v>427.68400000000003</v>
      </c>
      <c r="E106" s="32">
        <v>427.71499999999997</v>
      </c>
      <c r="F106" s="9" t="s">
        <v>260</v>
      </c>
      <c r="G106" s="32">
        <v>3.1E-2</v>
      </c>
      <c r="H106" s="9">
        <f t="shared" si="1"/>
        <v>3.1E-2</v>
      </c>
    </row>
    <row r="107" spans="1:8" x14ac:dyDescent="0.25">
      <c r="A107" s="36" t="s">
        <v>235</v>
      </c>
      <c r="B107" s="37">
        <v>451021.49900000001</v>
      </c>
      <c r="C107" s="37">
        <v>3646845.5630000001</v>
      </c>
      <c r="D107" s="37">
        <v>432.13400000000001</v>
      </c>
      <c r="E107" s="37">
        <v>432.13499999999999</v>
      </c>
      <c r="F107" s="5" t="s">
        <v>260</v>
      </c>
      <c r="G107" s="37">
        <v>1E-3</v>
      </c>
      <c r="H107" s="5">
        <f t="shared" si="1"/>
        <v>1E-3</v>
      </c>
    </row>
    <row r="108" spans="1:8" x14ac:dyDescent="0.25">
      <c r="A108" s="31" t="s">
        <v>236</v>
      </c>
      <c r="B108" s="32">
        <v>460718.05699999997</v>
      </c>
      <c r="C108" s="32">
        <v>3645146.8429999999</v>
      </c>
      <c r="D108" s="32">
        <v>478.82100000000003</v>
      </c>
      <c r="E108" s="32">
        <v>478.80799999999999</v>
      </c>
      <c r="F108" s="9" t="s">
        <v>260</v>
      </c>
      <c r="G108" s="32">
        <v>-1.2999999999999999E-2</v>
      </c>
      <c r="H108" s="9">
        <f t="shared" si="1"/>
        <v>1.2999999999999999E-2</v>
      </c>
    </row>
    <row r="109" spans="1:8" x14ac:dyDescent="0.25">
      <c r="A109" s="36" t="s">
        <v>237</v>
      </c>
      <c r="B109" s="37">
        <v>472707.50599999999</v>
      </c>
      <c r="C109" s="37">
        <v>3641873.5419999999</v>
      </c>
      <c r="D109" s="37">
        <v>590.87300000000005</v>
      </c>
      <c r="E109" s="37">
        <v>590.83900000000006</v>
      </c>
      <c r="F109" s="5" t="s">
        <v>260</v>
      </c>
      <c r="G109" s="37">
        <v>-3.4000000000000002E-2</v>
      </c>
      <c r="H109" s="5">
        <f t="shared" si="1"/>
        <v>3.4000000000000002E-2</v>
      </c>
    </row>
    <row r="110" spans="1:8" x14ac:dyDescent="0.25">
      <c r="A110" s="31" t="s">
        <v>238</v>
      </c>
      <c r="B110" s="32">
        <v>486943.60700000002</v>
      </c>
      <c r="C110" s="32">
        <v>3648464.66</v>
      </c>
      <c r="D110" s="32">
        <v>808.19100000000003</v>
      </c>
      <c r="E110" s="32">
        <v>808.16</v>
      </c>
      <c r="F110" s="9" t="s">
        <v>260</v>
      </c>
      <c r="G110" s="32">
        <v>-3.1E-2</v>
      </c>
      <c r="H110" s="9">
        <f t="shared" si="1"/>
        <v>3.1E-2</v>
      </c>
    </row>
    <row r="111" spans="1:8" x14ac:dyDescent="0.25">
      <c r="A111" s="36" t="s">
        <v>239</v>
      </c>
      <c r="B111" s="37">
        <v>393849.62199999997</v>
      </c>
      <c r="C111" s="37">
        <v>3637390.0929999999</v>
      </c>
      <c r="D111" s="37">
        <v>489.94499999999999</v>
      </c>
      <c r="E111" s="37">
        <v>489.85300000000001</v>
      </c>
      <c r="F111" s="5" t="s">
        <v>260</v>
      </c>
      <c r="G111" s="37">
        <v>-9.1999999999999998E-2</v>
      </c>
      <c r="H111" s="5">
        <f t="shared" si="1"/>
        <v>9.1999999999999998E-2</v>
      </c>
    </row>
    <row r="112" spans="1:8" x14ac:dyDescent="0.25">
      <c r="A112" s="31" t="s">
        <v>240</v>
      </c>
      <c r="B112" s="32">
        <v>409030.50400000002</v>
      </c>
      <c r="C112" s="32">
        <v>3638330.8820000002</v>
      </c>
      <c r="D112" s="32">
        <v>397.00599999999997</v>
      </c>
      <c r="E112" s="32">
        <v>396.92599999999999</v>
      </c>
      <c r="F112" s="9" t="s">
        <v>260</v>
      </c>
      <c r="G112" s="32">
        <v>-0.08</v>
      </c>
      <c r="H112" s="9">
        <f t="shared" si="1"/>
        <v>0.08</v>
      </c>
    </row>
    <row r="113" spans="1:8" x14ac:dyDescent="0.25">
      <c r="A113" s="36" t="s">
        <v>241</v>
      </c>
      <c r="B113" s="37">
        <v>420619.31400000001</v>
      </c>
      <c r="C113" s="37">
        <v>3638253.9759999998</v>
      </c>
      <c r="D113" s="37">
        <v>410.69200000000001</v>
      </c>
      <c r="E113" s="37">
        <v>410.637</v>
      </c>
      <c r="F113" s="5" t="s">
        <v>260</v>
      </c>
      <c r="G113" s="37">
        <v>-5.5E-2</v>
      </c>
      <c r="H113" s="5">
        <f t="shared" si="1"/>
        <v>5.5E-2</v>
      </c>
    </row>
    <row r="114" spans="1:8" x14ac:dyDescent="0.25">
      <c r="A114" s="31" t="s">
        <v>242</v>
      </c>
      <c r="B114" s="32">
        <v>433954.19099999999</v>
      </c>
      <c r="C114" s="32">
        <v>3639771.3339999998</v>
      </c>
      <c r="D114" s="32">
        <v>428.27499999999998</v>
      </c>
      <c r="E114" s="32">
        <v>428.20600000000002</v>
      </c>
      <c r="F114" s="9" t="s">
        <v>260</v>
      </c>
      <c r="G114" s="32">
        <v>-6.9000000000000006E-2</v>
      </c>
      <c r="H114" s="9">
        <f t="shared" si="1"/>
        <v>6.9000000000000006E-2</v>
      </c>
    </row>
    <row r="115" spans="1:8" x14ac:dyDescent="0.25">
      <c r="A115" s="36" t="s">
        <v>243</v>
      </c>
      <c r="B115" s="37">
        <v>438852.09</v>
      </c>
      <c r="C115" s="37">
        <v>3638161.5</v>
      </c>
      <c r="D115" s="37">
        <v>438.59899999999999</v>
      </c>
      <c r="E115" s="37">
        <v>438.54899999999998</v>
      </c>
      <c r="F115" s="5" t="s">
        <v>260</v>
      </c>
      <c r="G115" s="37">
        <v>-0.05</v>
      </c>
      <c r="H115" s="5">
        <f t="shared" si="1"/>
        <v>0.05</v>
      </c>
    </row>
    <row r="116" spans="1:8" x14ac:dyDescent="0.25">
      <c r="A116" s="31" t="s">
        <v>244</v>
      </c>
      <c r="B116" s="32">
        <v>452151.63</v>
      </c>
      <c r="C116" s="32">
        <v>3639652.4939999999</v>
      </c>
      <c r="D116" s="32">
        <v>442.90699999999998</v>
      </c>
      <c r="E116" s="32">
        <v>442.84399999999999</v>
      </c>
      <c r="F116" s="9" t="s">
        <v>260</v>
      </c>
      <c r="G116" s="32">
        <v>-6.3E-2</v>
      </c>
      <c r="H116" s="9">
        <f t="shared" si="1"/>
        <v>6.3E-2</v>
      </c>
    </row>
    <row r="117" spans="1:8" x14ac:dyDescent="0.25">
      <c r="A117" s="36" t="s">
        <v>245</v>
      </c>
      <c r="B117" s="37">
        <v>467611.38699999999</v>
      </c>
      <c r="C117" s="37">
        <v>3637859.4180000001</v>
      </c>
      <c r="D117" s="37">
        <v>552.32799999999997</v>
      </c>
      <c r="E117" s="37">
        <v>552.29100000000005</v>
      </c>
      <c r="F117" s="5" t="s">
        <v>260</v>
      </c>
      <c r="G117" s="37">
        <v>-3.6999999999999998E-2</v>
      </c>
      <c r="H117" s="5">
        <f t="shared" si="1"/>
        <v>3.6999999999999998E-2</v>
      </c>
    </row>
    <row r="118" spans="1:8" x14ac:dyDescent="0.25">
      <c r="A118" s="31" t="s">
        <v>246</v>
      </c>
      <c r="B118" s="32">
        <v>478660.815</v>
      </c>
      <c r="C118" s="32">
        <v>3634401.4789999998</v>
      </c>
      <c r="D118" s="32">
        <v>685.08900000000006</v>
      </c>
      <c r="E118" s="32">
        <v>685.03599999999994</v>
      </c>
      <c r="F118" s="9" t="s">
        <v>260</v>
      </c>
      <c r="G118" s="32">
        <v>-5.2999999999999999E-2</v>
      </c>
      <c r="H118" s="9">
        <f t="shared" si="1"/>
        <v>5.2999999999999999E-2</v>
      </c>
    </row>
    <row r="119" spans="1:8" x14ac:dyDescent="0.25">
      <c r="A119" s="36" t="s">
        <v>247</v>
      </c>
      <c r="B119" s="37">
        <v>489034.875</v>
      </c>
      <c r="C119" s="37">
        <v>3635526.1009999998</v>
      </c>
      <c r="D119" s="37">
        <v>860.66499999999996</v>
      </c>
      <c r="E119" s="37">
        <v>860.596</v>
      </c>
      <c r="F119" s="5" t="s">
        <v>260</v>
      </c>
      <c r="G119" s="37">
        <v>-6.9000000000000006E-2</v>
      </c>
      <c r="H119" s="5">
        <f t="shared" si="1"/>
        <v>6.9000000000000006E-2</v>
      </c>
    </row>
    <row r="120" spans="1:8" x14ac:dyDescent="0.25">
      <c r="A120" s="31" t="s">
        <v>248</v>
      </c>
      <c r="B120" s="32">
        <v>481295.59899999999</v>
      </c>
      <c r="C120" s="32">
        <v>3639027.9610000001</v>
      </c>
      <c r="D120" s="32">
        <v>723.71299999999997</v>
      </c>
      <c r="E120" s="32">
        <v>723.61099999999999</v>
      </c>
      <c r="F120" s="9" t="s">
        <v>260</v>
      </c>
      <c r="G120" s="32">
        <v>-0.10199999999999999</v>
      </c>
      <c r="H120" s="9">
        <f t="shared" si="1"/>
        <v>0.10199999999999999</v>
      </c>
    </row>
    <row r="121" spans="1:8" x14ac:dyDescent="0.25">
      <c r="A121" s="36" t="s">
        <v>249</v>
      </c>
      <c r="B121" s="37">
        <v>409785.60499999998</v>
      </c>
      <c r="C121" s="37">
        <v>3625988.11</v>
      </c>
      <c r="D121" s="37">
        <v>452.64</v>
      </c>
      <c r="E121" s="37">
        <v>452.62200000000001</v>
      </c>
      <c r="F121" s="5" t="s">
        <v>260</v>
      </c>
      <c r="G121" s="37">
        <v>-1.7999999999999999E-2</v>
      </c>
      <c r="H121" s="5">
        <f t="shared" si="1"/>
        <v>1.7999999999999999E-2</v>
      </c>
    </row>
    <row r="122" spans="1:8" x14ac:dyDescent="0.25">
      <c r="A122" s="31" t="s">
        <v>250</v>
      </c>
      <c r="B122" s="32">
        <v>422798.18699999998</v>
      </c>
      <c r="C122" s="32">
        <v>3631205.5789999999</v>
      </c>
      <c r="D122" s="32">
        <v>426.06200000000001</v>
      </c>
      <c r="E122" s="32">
        <v>426.05200000000002</v>
      </c>
      <c r="F122" s="9" t="s">
        <v>260</v>
      </c>
      <c r="G122" s="32">
        <v>-0.01</v>
      </c>
      <c r="H122" s="9">
        <f t="shared" si="1"/>
        <v>0.01</v>
      </c>
    </row>
    <row r="123" spans="1:8" x14ac:dyDescent="0.25">
      <c r="A123" s="36" t="s">
        <v>251</v>
      </c>
      <c r="B123" s="37">
        <v>429087.55099999998</v>
      </c>
      <c r="C123" s="37">
        <v>3625274.0929999999</v>
      </c>
      <c r="D123" s="37">
        <v>445.24</v>
      </c>
      <c r="E123" s="37">
        <v>445.178</v>
      </c>
      <c r="F123" s="5" t="s">
        <v>260</v>
      </c>
      <c r="G123" s="37">
        <v>-6.2E-2</v>
      </c>
      <c r="H123" s="5">
        <f t="shared" si="1"/>
        <v>6.2E-2</v>
      </c>
    </row>
    <row r="124" spans="1:8" x14ac:dyDescent="0.25">
      <c r="A124" s="31" t="s">
        <v>252</v>
      </c>
      <c r="B124" s="32">
        <v>442232.69900000002</v>
      </c>
      <c r="C124" s="32">
        <v>3628395.95</v>
      </c>
      <c r="D124" s="32">
        <v>459.72</v>
      </c>
      <c r="E124" s="32">
        <v>459.63400000000001</v>
      </c>
      <c r="F124" s="9" t="s">
        <v>260</v>
      </c>
      <c r="G124" s="32">
        <v>-8.5999999999999993E-2</v>
      </c>
      <c r="H124" s="9">
        <f t="shared" si="1"/>
        <v>8.5999999999999993E-2</v>
      </c>
    </row>
    <row r="125" spans="1:8" x14ac:dyDescent="0.25">
      <c r="A125" s="36" t="s">
        <v>253</v>
      </c>
      <c r="B125" s="37">
        <v>442227.33299999998</v>
      </c>
      <c r="C125" s="37">
        <v>3628398.1159999999</v>
      </c>
      <c r="D125" s="37">
        <v>459.72699999999998</v>
      </c>
      <c r="E125" s="37">
        <v>459.661</v>
      </c>
      <c r="F125" s="5" t="s">
        <v>260</v>
      </c>
      <c r="G125" s="37">
        <v>-6.6000000000000003E-2</v>
      </c>
      <c r="H125" s="5">
        <f t="shared" si="1"/>
        <v>6.6000000000000003E-2</v>
      </c>
    </row>
    <row r="126" spans="1:8" x14ac:dyDescent="0.25">
      <c r="A126" s="31" t="s">
        <v>254</v>
      </c>
      <c r="B126" s="32">
        <v>452154.11300000001</v>
      </c>
      <c r="C126" s="32">
        <v>3626777.0159999998</v>
      </c>
      <c r="D126" s="32">
        <v>473.42899999999997</v>
      </c>
      <c r="E126" s="32">
        <v>473.37400000000002</v>
      </c>
      <c r="F126" s="9" t="s">
        <v>260</v>
      </c>
      <c r="G126" s="32">
        <v>-5.5E-2</v>
      </c>
      <c r="H126" s="9">
        <f t="shared" si="1"/>
        <v>5.5E-2</v>
      </c>
    </row>
    <row r="127" spans="1:8" x14ac:dyDescent="0.25">
      <c r="A127" s="36" t="s">
        <v>255</v>
      </c>
      <c r="B127" s="37">
        <v>465153.68099999998</v>
      </c>
      <c r="C127" s="37">
        <v>3630323.49</v>
      </c>
      <c r="D127" s="37">
        <v>566.60599999999999</v>
      </c>
      <c r="E127" s="37">
        <v>566.50599999999997</v>
      </c>
      <c r="F127" s="5" t="s">
        <v>260</v>
      </c>
      <c r="G127" s="37">
        <v>-0.1</v>
      </c>
      <c r="H127" s="5">
        <f t="shared" si="1"/>
        <v>0.1</v>
      </c>
    </row>
    <row r="128" spans="1:8" x14ac:dyDescent="0.25">
      <c r="A128" s="31" t="s">
        <v>256</v>
      </c>
      <c r="B128" s="32">
        <v>474466.397</v>
      </c>
      <c r="C128" s="32">
        <v>3630321.287</v>
      </c>
      <c r="D128" s="32">
        <v>635.51900000000001</v>
      </c>
      <c r="E128" s="32">
        <v>635.46299999999997</v>
      </c>
      <c r="F128" s="9" t="s">
        <v>260</v>
      </c>
      <c r="G128" s="32">
        <v>-5.6000000000000001E-2</v>
      </c>
      <c r="H128" s="9">
        <f t="shared" si="1"/>
        <v>5.6000000000000001E-2</v>
      </c>
    </row>
    <row r="129" spans="1:8" x14ac:dyDescent="0.25">
      <c r="A129" s="36" t="s">
        <v>257</v>
      </c>
      <c r="B129" s="37">
        <v>484006.48</v>
      </c>
      <c r="C129" s="37">
        <v>3627629.7829999998</v>
      </c>
      <c r="D129" s="37">
        <v>767.62699999999995</v>
      </c>
      <c r="E129" s="37">
        <v>767.53800000000001</v>
      </c>
      <c r="F129" s="5" t="s">
        <v>260</v>
      </c>
      <c r="G129" s="37">
        <v>-8.8999999999999996E-2</v>
      </c>
      <c r="H129" s="5">
        <f t="shared" si="1"/>
        <v>8.8999999999999996E-2</v>
      </c>
    </row>
    <row r="130" spans="1:8" x14ac:dyDescent="0.25">
      <c r="A130" s="31" t="s">
        <v>258</v>
      </c>
      <c r="B130" s="32">
        <v>440094.55699999997</v>
      </c>
      <c r="C130" s="32">
        <v>3615469.27</v>
      </c>
      <c r="D130" s="32">
        <v>479.45499999999998</v>
      </c>
      <c r="E130" s="32">
        <v>479.44799999999998</v>
      </c>
      <c r="F130" s="9" t="s">
        <v>260</v>
      </c>
      <c r="G130" s="32">
        <v>-7.0000000000000001E-3</v>
      </c>
      <c r="H130" s="9">
        <f t="shared" si="1"/>
        <v>7.0000000000000001E-3</v>
      </c>
    </row>
    <row r="131" spans="1:8" x14ac:dyDescent="0.25">
      <c r="A131" s="36" t="s">
        <v>259</v>
      </c>
      <c r="B131" s="37">
        <v>454630.799</v>
      </c>
      <c r="C131" s="37">
        <v>3618984.32</v>
      </c>
      <c r="D131" s="37">
        <v>496.51299999999998</v>
      </c>
      <c r="E131" s="37">
        <v>496.46100000000001</v>
      </c>
      <c r="F131" s="5" t="s">
        <v>260</v>
      </c>
      <c r="G131" s="37">
        <v>-5.1999999999999998E-2</v>
      </c>
      <c r="H131" s="5">
        <f t="shared" ref="H131:H193" si="2">ABS(G131)</f>
        <v>5.1999999999999998E-2</v>
      </c>
    </row>
    <row r="132" spans="1:8" x14ac:dyDescent="0.25">
      <c r="A132" s="6" t="s">
        <v>29</v>
      </c>
      <c r="B132" s="18">
        <v>364629.84600000002</v>
      </c>
      <c r="C132" s="18">
        <v>3744847.2880000002</v>
      </c>
      <c r="D132" s="18">
        <v>605.67600000000004</v>
      </c>
      <c r="E132" s="18">
        <v>605.77099999999996</v>
      </c>
      <c r="F132" s="9" t="s">
        <v>130</v>
      </c>
      <c r="G132" s="9">
        <v>9.5000000000000001E-2</v>
      </c>
      <c r="H132" s="9">
        <f t="shared" si="2"/>
        <v>9.5000000000000001E-2</v>
      </c>
    </row>
    <row r="133" spans="1:8" x14ac:dyDescent="0.25">
      <c r="A133" s="3" t="s">
        <v>30</v>
      </c>
      <c r="B133" s="35">
        <v>378257.11499999999</v>
      </c>
      <c r="C133" s="35">
        <v>3744615.4840000002</v>
      </c>
      <c r="D133" s="35">
        <v>523.923</v>
      </c>
      <c r="E133" s="35">
        <v>523.97699999999998</v>
      </c>
      <c r="F133" s="5" t="s">
        <v>130</v>
      </c>
      <c r="G133" s="5">
        <v>5.3999999999999999E-2</v>
      </c>
      <c r="H133" s="5">
        <f t="shared" si="2"/>
        <v>5.3999999999999999E-2</v>
      </c>
    </row>
    <row r="134" spans="1:8" x14ac:dyDescent="0.25">
      <c r="A134" s="6" t="s">
        <v>31</v>
      </c>
      <c r="B134" s="18">
        <v>361312.25099999999</v>
      </c>
      <c r="C134" s="18">
        <v>3735765.3569999998</v>
      </c>
      <c r="D134" s="18">
        <v>484.36</v>
      </c>
      <c r="E134" s="18">
        <v>484.38900000000001</v>
      </c>
      <c r="F134" s="9" t="s">
        <v>130</v>
      </c>
      <c r="G134" s="9">
        <v>2.9000000000000001E-2</v>
      </c>
      <c r="H134" s="9">
        <f t="shared" si="2"/>
        <v>2.9000000000000001E-2</v>
      </c>
    </row>
    <row r="135" spans="1:8" x14ac:dyDescent="0.25">
      <c r="A135" s="3" t="s">
        <v>125</v>
      </c>
      <c r="B135" s="35">
        <v>377856.97600000002</v>
      </c>
      <c r="C135" s="35">
        <v>3736179.5920000002</v>
      </c>
      <c r="D135" s="35">
        <v>438.55500000000001</v>
      </c>
      <c r="E135" s="35">
        <v>438.50900000000001</v>
      </c>
      <c r="F135" s="5" t="s">
        <v>130</v>
      </c>
      <c r="G135" s="5">
        <v>-4.5999999999999999E-2</v>
      </c>
      <c r="H135" s="5">
        <f t="shared" si="2"/>
        <v>4.5999999999999999E-2</v>
      </c>
    </row>
    <row r="136" spans="1:8" x14ac:dyDescent="0.25">
      <c r="A136" s="6" t="s">
        <v>32</v>
      </c>
      <c r="B136" s="18">
        <v>391745.62900000002</v>
      </c>
      <c r="C136" s="18">
        <v>3740370.3790000002</v>
      </c>
      <c r="D136" s="18">
        <v>487.404</v>
      </c>
      <c r="E136" s="18">
        <v>487.41500000000002</v>
      </c>
      <c r="F136" s="9" t="s">
        <v>130</v>
      </c>
      <c r="G136" s="9">
        <v>1.0999999999999999E-2</v>
      </c>
      <c r="H136" s="9">
        <f t="shared" si="2"/>
        <v>1.0999999999999999E-2</v>
      </c>
    </row>
    <row r="137" spans="1:8" x14ac:dyDescent="0.25">
      <c r="A137" s="3" t="s">
        <v>126</v>
      </c>
      <c r="B137" s="35">
        <v>408433.45400000003</v>
      </c>
      <c r="C137" s="35">
        <v>3739247.1719999998</v>
      </c>
      <c r="D137" s="35">
        <v>577.86</v>
      </c>
      <c r="E137" s="35">
        <v>577.86400000000003</v>
      </c>
      <c r="F137" s="5" t="s">
        <v>130</v>
      </c>
      <c r="G137" s="5">
        <v>4.0000000000000001E-3</v>
      </c>
      <c r="H137" s="5">
        <f t="shared" si="2"/>
        <v>4.0000000000000001E-3</v>
      </c>
    </row>
    <row r="138" spans="1:8" x14ac:dyDescent="0.25">
      <c r="A138" s="6" t="s">
        <v>127</v>
      </c>
      <c r="B138" s="18">
        <v>414310.17</v>
      </c>
      <c r="C138" s="18">
        <v>3736344.8330000001</v>
      </c>
      <c r="D138" s="18">
        <v>671.25099999999998</v>
      </c>
      <c r="E138" s="18">
        <v>671.26800000000003</v>
      </c>
      <c r="F138" s="9" t="s">
        <v>130</v>
      </c>
      <c r="G138" s="9">
        <v>1.7000000000000001E-2</v>
      </c>
      <c r="H138" s="9">
        <f t="shared" si="2"/>
        <v>1.7000000000000001E-2</v>
      </c>
    </row>
    <row r="139" spans="1:8" x14ac:dyDescent="0.25">
      <c r="A139" s="3" t="s">
        <v>33</v>
      </c>
      <c r="B139" s="35">
        <v>377200.70799999998</v>
      </c>
      <c r="C139" s="35">
        <v>3724913.2650000001</v>
      </c>
      <c r="D139" s="35">
        <v>369.983</v>
      </c>
      <c r="E139" s="35">
        <v>370.012</v>
      </c>
      <c r="F139" s="5" t="s">
        <v>130</v>
      </c>
      <c r="G139" s="5">
        <v>2.9000000000000001E-2</v>
      </c>
      <c r="H139" s="5">
        <f t="shared" si="2"/>
        <v>2.9000000000000001E-2</v>
      </c>
    </row>
    <row r="140" spans="1:8" x14ac:dyDescent="0.25">
      <c r="A140" s="6" t="s">
        <v>34</v>
      </c>
      <c r="B140" s="18">
        <v>377193.27899999998</v>
      </c>
      <c r="C140" s="18">
        <v>3724871.8670000001</v>
      </c>
      <c r="D140" s="18">
        <v>369.65300000000002</v>
      </c>
      <c r="E140" s="18">
        <v>369.685</v>
      </c>
      <c r="F140" s="9" t="s">
        <v>130</v>
      </c>
      <c r="G140" s="9">
        <v>3.2000000000000001E-2</v>
      </c>
      <c r="H140" s="9">
        <f t="shared" si="2"/>
        <v>3.2000000000000001E-2</v>
      </c>
    </row>
    <row r="141" spans="1:8" x14ac:dyDescent="0.25">
      <c r="A141" s="3" t="s">
        <v>35</v>
      </c>
      <c r="B141" s="35">
        <v>389237.60100000002</v>
      </c>
      <c r="C141" s="35">
        <v>3724091.16</v>
      </c>
      <c r="D141" s="35">
        <v>382.04599999999999</v>
      </c>
      <c r="E141" s="35">
        <v>382.10300000000001</v>
      </c>
      <c r="F141" s="5" t="s">
        <v>130</v>
      </c>
      <c r="G141" s="5">
        <v>5.7000000000000002E-2</v>
      </c>
      <c r="H141" s="5">
        <f t="shared" si="2"/>
        <v>5.7000000000000002E-2</v>
      </c>
    </row>
    <row r="142" spans="1:8" x14ac:dyDescent="0.25">
      <c r="A142" s="6" t="s">
        <v>36</v>
      </c>
      <c r="B142" s="18">
        <v>402770.80499999999</v>
      </c>
      <c r="C142" s="18">
        <v>3724294.0529999998</v>
      </c>
      <c r="D142" s="18">
        <v>447.82400000000001</v>
      </c>
      <c r="E142" s="18">
        <v>447.697</v>
      </c>
      <c r="F142" s="9" t="s">
        <v>130</v>
      </c>
      <c r="G142" s="9">
        <v>-0.127</v>
      </c>
      <c r="H142" s="9">
        <f t="shared" si="2"/>
        <v>0.127</v>
      </c>
    </row>
    <row r="143" spans="1:8" x14ac:dyDescent="0.25">
      <c r="A143" s="3" t="s">
        <v>37</v>
      </c>
      <c r="B143" s="35">
        <v>413979.424</v>
      </c>
      <c r="C143" s="35">
        <v>3724262.7910000002</v>
      </c>
      <c r="D143" s="35">
        <v>482.37299999999999</v>
      </c>
      <c r="E143" s="35">
        <v>482.46199999999999</v>
      </c>
      <c r="F143" s="5" t="s">
        <v>130</v>
      </c>
      <c r="G143" s="5">
        <v>8.8999999999999996E-2</v>
      </c>
      <c r="H143" s="5">
        <f t="shared" si="2"/>
        <v>8.8999999999999996E-2</v>
      </c>
    </row>
    <row r="144" spans="1:8" x14ac:dyDescent="0.25">
      <c r="A144" s="6" t="s">
        <v>38</v>
      </c>
      <c r="B144" s="18">
        <v>429476.47499999998</v>
      </c>
      <c r="C144" s="18">
        <v>3721145.557</v>
      </c>
      <c r="D144" s="18">
        <v>613.73500000000001</v>
      </c>
      <c r="E144" s="18">
        <v>613.79899999999998</v>
      </c>
      <c r="F144" s="9" t="s">
        <v>130</v>
      </c>
      <c r="G144" s="9">
        <v>6.4000000000000001E-2</v>
      </c>
      <c r="H144" s="9">
        <f t="shared" si="2"/>
        <v>6.4000000000000001E-2</v>
      </c>
    </row>
    <row r="145" spans="1:8" x14ac:dyDescent="0.25">
      <c r="A145" s="3" t="s">
        <v>39</v>
      </c>
      <c r="B145" s="35">
        <v>365907.96899999998</v>
      </c>
      <c r="C145" s="35">
        <v>3715076.0580000002</v>
      </c>
      <c r="D145" s="35">
        <v>370.98399999999998</v>
      </c>
      <c r="E145" s="35">
        <v>371.02199999999999</v>
      </c>
      <c r="F145" s="5" t="s">
        <v>130</v>
      </c>
      <c r="G145" s="5">
        <v>3.7999999999999999E-2</v>
      </c>
      <c r="H145" s="5">
        <f t="shared" si="2"/>
        <v>3.7999999999999999E-2</v>
      </c>
    </row>
    <row r="146" spans="1:8" x14ac:dyDescent="0.25">
      <c r="A146" s="6" t="s">
        <v>40</v>
      </c>
      <c r="B146" s="18">
        <v>377311.15700000001</v>
      </c>
      <c r="C146" s="18">
        <v>3714794.503</v>
      </c>
      <c r="D146" s="18">
        <v>333.73</v>
      </c>
      <c r="E146" s="18">
        <v>333.79500000000002</v>
      </c>
      <c r="F146" s="9" t="s">
        <v>130</v>
      </c>
      <c r="G146" s="9">
        <v>6.5000000000000002E-2</v>
      </c>
      <c r="H146" s="9">
        <f t="shared" si="2"/>
        <v>6.5000000000000002E-2</v>
      </c>
    </row>
    <row r="147" spans="1:8" x14ac:dyDescent="0.25">
      <c r="A147" s="3" t="s">
        <v>41</v>
      </c>
      <c r="B147" s="35">
        <v>389589.11700000003</v>
      </c>
      <c r="C147" s="35">
        <v>3715788.1869999999</v>
      </c>
      <c r="D147" s="35">
        <v>358.98599999999999</v>
      </c>
      <c r="E147" s="35">
        <v>358.98500000000001</v>
      </c>
      <c r="F147" s="5" t="s">
        <v>130</v>
      </c>
      <c r="G147" s="5">
        <v>-1E-3</v>
      </c>
      <c r="H147" s="5">
        <f t="shared" si="2"/>
        <v>1E-3</v>
      </c>
    </row>
    <row r="148" spans="1:8" x14ac:dyDescent="0.25">
      <c r="A148" s="6" t="s">
        <v>42</v>
      </c>
      <c r="B148" s="18">
        <v>389867.93</v>
      </c>
      <c r="C148" s="18">
        <v>3715462.0070000002</v>
      </c>
      <c r="D148" s="18">
        <v>358.68599999999998</v>
      </c>
      <c r="E148" s="18">
        <v>358.78100000000001</v>
      </c>
      <c r="F148" s="9" t="s">
        <v>130</v>
      </c>
      <c r="G148" s="9">
        <v>9.5000000000000001E-2</v>
      </c>
      <c r="H148" s="9">
        <f t="shared" si="2"/>
        <v>9.5000000000000001E-2</v>
      </c>
    </row>
    <row r="149" spans="1:8" x14ac:dyDescent="0.25">
      <c r="A149" s="3" t="s">
        <v>43</v>
      </c>
      <c r="B149" s="35">
        <v>405980.54300000001</v>
      </c>
      <c r="C149" s="35">
        <v>3710768.0269999998</v>
      </c>
      <c r="D149" s="35">
        <v>423.846</v>
      </c>
      <c r="E149" s="35">
        <v>423.83100000000002</v>
      </c>
      <c r="F149" s="5" t="s">
        <v>130</v>
      </c>
      <c r="G149" s="5">
        <v>-1.4999999999999999E-2</v>
      </c>
      <c r="H149" s="5">
        <f t="shared" si="2"/>
        <v>1.4999999999999999E-2</v>
      </c>
    </row>
    <row r="150" spans="1:8" x14ac:dyDescent="0.25">
      <c r="A150" s="6" t="s">
        <v>44</v>
      </c>
      <c r="B150" s="18">
        <v>413916.495</v>
      </c>
      <c r="C150" s="18">
        <v>3712967.7540000002</v>
      </c>
      <c r="D150" s="18">
        <v>394.32900000000001</v>
      </c>
      <c r="E150" s="18">
        <v>394.39</v>
      </c>
      <c r="F150" s="9" t="s">
        <v>130</v>
      </c>
      <c r="G150" s="9">
        <v>6.0999999999999999E-2</v>
      </c>
      <c r="H150" s="9">
        <f t="shared" si="2"/>
        <v>6.0999999999999999E-2</v>
      </c>
    </row>
    <row r="151" spans="1:8" x14ac:dyDescent="0.25">
      <c r="A151" s="3" t="s">
        <v>45</v>
      </c>
      <c r="B151" s="5">
        <v>426080.60399999999</v>
      </c>
      <c r="C151" s="5">
        <v>3716469.1439999999</v>
      </c>
      <c r="D151" s="5">
        <v>494.51900000000001</v>
      </c>
      <c r="E151" s="5">
        <v>494.56</v>
      </c>
      <c r="F151" s="5" t="s">
        <v>130</v>
      </c>
      <c r="G151" s="5">
        <v>4.1000000000000002E-2</v>
      </c>
      <c r="H151" s="5">
        <f t="shared" si="2"/>
        <v>4.1000000000000002E-2</v>
      </c>
    </row>
    <row r="152" spans="1:8" x14ac:dyDescent="0.25">
      <c r="A152" s="6" t="s">
        <v>46</v>
      </c>
      <c r="B152" s="9">
        <v>437156.29700000002</v>
      </c>
      <c r="C152" s="9">
        <v>3715634.1779999998</v>
      </c>
      <c r="D152" s="9">
        <v>421.09</v>
      </c>
      <c r="E152" s="9">
        <v>421.16300000000001</v>
      </c>
      <c r="F152" s="9" t="s">
        <v>130</v>
      </c>
      <c r="G152" s="9">
        <v>7.2999999999999995E-2</v>
      </c>
      <c r="H152" s="9">
        <f t="shared" si="2"/>
        <v>7.2999999999999995E-2</v>
      </c>
    </row>
    <row r="153" spans="1:8" x14ac:dyDescent="0.25">
      <c r="A153" s="3" t="s">
        <v>47</v>
      </c>
      <c r="B153" s="5">
        <v>344054.53100000002</v>
      </c>
      <c r="C153" s="5">
        <v>3701058.66</v>
      </c>
      <c r="D153" s="5">
        <v>328.13499999999999</v>
      </c>
      <c r="E153" s="5">
        <v>328.17099999999999</v>
      </c>
      <c r="F153" s="5" t="s">
        <v>130</v>
      </c>
      <c r="G153" s="5">
        <v>3.5999999999999997E-2</v>
      </c>
      <c r="H153" s="5">
        <f t="shared" si="2"/>
        <v>3.5999999999999997E-2</v>
      </c>
    </row>
    <row r="154" spans="1:8" x14ac:dyDescent="0.25">
      <c r="A154" s="6" t="s">
        <v>48</v>
      </c>
      <c r="B154" s="9">
        <v>343905.00099999999</v>
      </c>
      <c r="C154" s="9">
        <v>3700707.4789999998</v>
      </c>
      <c r="D154" s="9">
        <v>319.375</v>
      </c>
      <c r="E154" s="9">
        <v>319.39</v>
      </c>
      <c r="F154" s="9" t="s">
        <v>130</v>
      </c>
      <c r="G154" s="9">
        <v>1.4999999999999999E-2</v>
      </c>
      <c r="H154" s="9">
        <f t="shared" si="2"/>
        <v>1.4999999999999999E-2</v>
      </c>
    </row>
    <row r="155" spans="1:8" x14ac:dyDescent="0.25">
      <c r="A155" s="3" t="s">
        <v>49</v>
      </c>
      <c r="B155" s="5">
        <v>352139.94799999997</v>
      </c>
      <c r="C155" s="5">
        <v>3700199.9109999998</v>
      </c>
      <c r="D155" s="5">
        <v>325.34199999999998</v>
      </c>
      <c r="E155" s="5">
        <v>325.35899999999998</v>
      </c>
      <c r="F155" s="5" t="s">
        <v>130</v>
      </c>
      <c r="G155" s="5">
        <v>1.7000000000000001E-2</v>
      </c>
      <c r="H155" s="5">
        <f t="shared" si="2"/>
        <v>1.7000000000000001E-2</v>
      </c>
    </row>
    <row r="156" spans="1:8" x14ac:dyDescent="0.25">
      <c r="A156" s="6" t="s">
        <v>128</v>
      </c>
      <c r="B156" s="9">
        <v>365881.30300000001</v>
      </c>
      <c r="C156" s="9">
        <v>3703714.8620000002</v>
      </c>
      <c r="D156" s="9">
        <v>313.91899999999998</v>
      </c>
      <c r="E156" s="9">
        <v>313.94</v>
      </c>
      <c r="F156" s="9" t="s">
        <v>130</v>
      </c>
      <c r="G156" s="9">
        <v>2.1000000000000001E-2</v>
      </c>
      <c r="H156" s="9">
        <f t="shared" si="2"/>
        <v>2.1000000000000001E-2</v>
      </c>
    </row>
    <row r="157" spans="1:8" x14ac:dyDescent="0.25">
      <c r="A157" s="3" t="s">
        <v>50</v>
      </c>
      <c r="B157" s="5">
        <v>376285.88500000001</v>
      </c>
      <c r="C157" s="5">
        <v>3703849.2769999998</v>
      </c>
      <c r="D157" s="5">
        <v>300.38900000000001</v>
      </c>
      <c r="E157" s="5">
        <v>300.43099999999998</v>
      </c>
      <c r="F157" s="5" t="s">
        <v>130</v>
      </c>
      <c r="G157" s="5">
        <v>4.2000000000000003E-2</v>
      </c>
      <c r="H157" s="5">
        <f t="shared" si="2"/>
        <v>4.2000000000000003E-2</v>
      </c>
    </row>
    <row r="158" spans="1:8" x14ac:dyDescent="0.25">
      <c r="A158" s="6" t="s">
        <v>51</v>
      </c>
      <c r="B158" s="9">
        <v>424199.68300000002</v>
      </c>
      <c r="C158" s="9">
        <v>3700937.4950000001</v>
      </c>
      <c r="D158" s="9">
        <v>381.863</v>
      </c>
      <c r="E158" s="9">
        <v>381.916</v>
      </c>
      <c r="F158" s="9" t="s">
        <v>130</v>
      </c>
      <c r="G158" s="9">
        <v>5.2999999999999999E-2</v>
      </c>
      <c r="H158" s="9">
        <f t="shared" si="2"/>
        <v>5.2999999999999999E-2</v>
      </c>
    </row>
    <row r="159" spans="1:8" x14ac:dyDescent="0.25">
      <c r="A159" s="3" t="s">
        <v>52</v>
      </c>
      <c r="B159" s="5">
        <v>413354.04599999997</v>
      </c>
      <c r="C159" s="5">
        <v>3700360.14</v>
      </c>
      <c r="D159" s="5">
        <v>358.59399999999999</v>
      </c>
      <c r="E159" s="5">
        <v>358.59399999999999</v>
      </c>
      <c r="F159" s="5" t="s">
        <v>130</v>
      </c>
      <c r="G159" s="5">
        <v>0</v>
      </c>
      <c r="H159" s="5">
        <f t="shared" si="2"/>
        <v>0</v>
      </c>
    </row>
    <row r="160" spans="1:8" x14ac:dyDescent="0.25">
      <c r="A160" s="6" t="s">
        <v>53</v>
      </c>
      <c r="B160" s="9">
        <v>413312.94699999999</v>
      </c>
      <c r="C160" s="9">
        <v>3700623.585</v>
      </c>
      <c r="D160" s="9">
        <v>367.25200000000001</v>
      </c>
      <c r="E160" s="9">
        <v>367.279</v>
      </c>
      <c r="F160" s="9" t="s">
        <v>130</v>
      </c>
      <c r="G160" s="9">
        <v>2.7E-2</v>
      </c>
      <c r="H160" s="9">
        <f t="shared" si="2"/>
        <v>2.7E-2</v>
      </c>
    </row>
    <row r="161" spans="1:8" x14ac:dyDescent="0.25">
      <c r="A161" s="36" t="s">
        <v>54</v>
      </c>
      <c r="B161" s="37">
        <v>426587.91399999999</v>
      </c>
      <c r="C161" s="37">
        <v>3701950.3110000002</v>
      </c>
      <c r="D161" s="37">
        <v>391.74900000000002</v>
      </c>
      <c r="E161" s="37">
        <v>391.86799999999999</v>
      </c>
      <c r="F161" s="5" t="s">
        <v>130</v>
      </c>
      <c r="G161" s="37">
        <v>0.11899999999999999</v>
      </c>
      <c r="H161" s="5">
        <f t="shared" si="2"/>
        <v>0.11899999999999999</v>
      </c>
    </row>
    <row r="162" spans="1:8" x14ac:dyDescent="0.25">
      <c r="A162" s="31" t="s">
        <v>55</v>
      </c>
      <c r="B162" s="32">
        <v>439709.17300000001</v>
      </c>
      <c r="C162" s="32">
        <v>3700138.0950000002</v>
      </c>
      <c r="D162" s="32">
        <v>487.49400000000003</v>
      </c>
      <c r="E162" s="32">
        <v>487.50299999999999</v>
      </c>
      <c r="F162" s="9" t="s">
        <v>130</v>
      </c>
      <c r="G162" s="32">
        <v>8.9999999999999993E-3</v>
      </c>
      <c r="H162" s="9">
        <f t="shared" si="2"/>
        <v>8.9999999999999993E-3</v>
      </c>
    </row>
    <row r="163" spans="1:8" x14ac:dyDescent="0.25">
      <c r="A163" s="36" t="s">
        <v>56</v>
      </c>
      <c r="B163" s="37">
        <v>339398.83</v>
      </c>
      <c r="C163" s="37">
        <v>3691145.798</v>
      </c>
      <c r="D163" s="37">
        <v>257.76900000000001</v>
      </c>
      <c r="E163" s="37">
        <v>257.65800000000002</v>
      </c>
      <c r="F163" s="5" t="s">
        <v>130</v>
      </c>
      <c r="G163" s="37">
        <v>-0.111</v>
      </c>
      <c r="H163" s="5">
        <f t="shared" si="2"/>
        <v>0.111</v>
      </c>
    </row>
    <row r="164" spans="1:8" x14ac:dyDescent="0.25">
      <c r="A164" s="31" t="s">
        <v>57</v>
      </c>
      <c r="B164" s="32">
        <v>354850.33500000002</v>
      </c>
      <c r="C164" s="32">
        <v>3692691.1239999998</v>
      </c>
      <c r="D164" s="32">
        <v>258.19</v>
      </c>
      <c r="E164" s="32">
        <v>258.21100000000001</v>
      </c>
      <c r="F164" s="9" t="s">
        <v>130</v>
      </c>
      <c r="G164" s="32">
        <v>2.1000000000000001E-2</v>
      </c>
      <c r="H164" s="9">
        <f t="shared" si="2"/>
        <v>2.1000000000000001E-2</v>
      </c>
    </row>
    <row r="165" spans="1:8" x14ac:dyDescent="0.25">
      <c r="A165" s="36" t="s">
        <v>58</v>
      </c>
      <c r="B165" s="37">
        <v>353595.23300000001</v>
      </c>
      <c r="C165" s="37">
        <v>3692685.7439999999</v>
      </c>
      <c r="D165" s="37">
        <v>258.15499999999997</v>
      </c>
      <c r="E165" s="37">
        <v>258.18900000000002</v>
      </c>
      <c r="F165" s="5" t="s">
        <v>130</v>
      </c>
      <c r="G165" s="37">
        <v>3.4000000000000002E-2</v>
      </c>
      <c r="H165" s="5">
        <f t="shared" si="2"/>
        <v>3.4000000000000002E-2</v>
      </c>
    </row>
    <row r="166" spans="1:8" x14ac:dyDescent="0.25">
      <c r="A166" s="31" t="s">
        <v>129</v>
      </c>
      <c r="B166" s="32">
        <v>367123.62599999999</v>
      </c>
      <c r="C166" s="32">
        <v>3691066.503</v>
      </c>
      <c r="D166" s="32">
        <v>305.33600000000001</v>
      </c>
      <c r="E166" s="32">
        <v>305.30700000000002</v>
      </c>
      <c r="F166" s="9" t="s">
        <v>130</v>
      </c>
      <c r="G166" s="32">
        <v>-2.9000000000000001E-2</v>
      </c>
      <c r="H166" s="9">
        <f t="shared" si="2"/>
        <v>2.9000000000000001E-2</v>
      </c>
    </row>
    <row r="167" spans="1:8" x14ac:dyDescent="0.25">
      <c r="A167" s="36" t="s">
        <v>59</v>
      </c>
      <c r="B167" s="37">
        <v>373237.55200000003</v>
      </c>
      <c r="C167" s="37">
        <v>3698769.9070000001</v>
      </c>
      <c r="D167" s="37">
        <v>292.887</v>
      </c>
      <c r="E167" s="37">
        <v>292.86</v>
      </c>
      <c r="F167" s="5" t="s">
        <v>130</v>
      </c>
      <c r="G167" s="37">
        <v>-2.7E-2</v>
      </c>
      <c r="H167" s="5">
        <f t="shared" si="2"/>
        <v>2.7E-2</v>
      </c>
    </row>
    <row r="168" spans="1:8" x14ac:dyDescent="0.25">
      <c r="A168" s="31" t="s">
        <v>60</v>
      </c>
      <c r="B168" s="32">
        <v>376995.32199999999</v>
      </c>
      <c r="C168" s="32">
        <v>3693788.6680000001</v>
      </c>
      <c r="D168" s="32">
        <v>280.67399999999998</v>
      </c>
      <c r="E168" s="32">
        <v>280.62700000000001</v>
      </c>
      <c r="F168" s="9" t="s">
        <v>130</v>
      </c>
      <c r="G168" s="32">
        <v>-4.7E-2</v>
      </c>
      <c r="H168" s="9">
        <f t="shared" si="2"/>
        <v>4.7E-2</v>
      </c>
    </row>
    <row r="169" spans="1:8" x14ac:dyDescent="0.25">
      <c r="A169" s="36" t="s">
        <v>61</v>
      </c>
      <c r="B169" s="37">
        <v>412034.78399999999</v>
      </c>
      <c r="C169" s="37">
        <v>3690580.8560000001</v>
      </c>
      <c r="D169" s="37">
        <v>364.30599999999998</v>
      </c>
      <c r="E169" s="37">
        <v>364.34</v>
      </c>
      <c r="F169" s="5" t="s">
        <v>130</v>
      </c>
      <c r="G169" s="37">
        <v>3.4000000000000002E-2</v>
      </c>
      <c r="H169" s="5">
        <f t="shared" si="2"/>
        <v>3.4000000000000002E-2</v>
      </c>
    </row>
    <row r="170" spans="1:8" x14ac:dyDescent="0.25">
      <c r="A170" s="31" t="s">
        <v>62</v>
      </c>
      <c r="B170" s="32">
        <v>412283.745</v>
      </c>
      <c r="C170" s="32">
        <v>3695617.409</v>
      </c>
      <c r="D170" s="32">
        <v>356.13299999999998</v>
      </c>
      <c r="E170" s="32">
        <v>356.16399999999999</v>
      </c>
      <c r="F170" s="9" t="s">
        <v>130</v>
      </c>
      <c r="G170" s="32">
        <v>3.1E-2</v>
      </c>
      <c r="H170" s="9">
        <f t="shared" si="2"/>
        <v>3.1E-2</v>
      </c>
    </row>
    <row r="171" spans="1:8" x14ac:dyDescent="0.25">
      <c r="A171" s="36" t="s">
        <v>63</v>
      </c>
      <c r="B171" s="37">
        <v>398963.00099999999</v>
      </c>
      <c r="C171" s="37">
        <v>3697856.8640000001</v>
      </c>
      <c r="D171" s="37">
        <v>325.23399999999998</v>
      </c>
      <c r="E171" s="37">
        <v>325.22199999999998</v>
      </c>
      <c r="F171" s="5" t="s">
        <v>130</v>
      </c>
      <c r="G171" s="37">
        <v>-1.2E-2</v>
      </c>
      <c r="H171" s="5">
        <f t="shared" si="2"/>
        <v>1.2E-2</v>
      </c>
    </row>
    <row r="172" spans="1:8" x14ac:dyDescent="0.25">
      <c r="A172" s="31" t="s">
        <v>64</v>
      </c>
      <c r="B172" s="32">
        <v>413096.11900000001</v>
      </c>
      <c r="C172" s="32">
        <v>3692142.1310000001</v>
      </c>
      <c r="D172" s="32">
        <v>360.77499999999998</v>
      </c>
      <c r="E172" s="32">
        <v>360.76600000000002</v>
      </c>
      <c r="F172" s="9" t="s">
        <v>130</v>
      </c>
      <c r="G172" s="32">
        <v>-8.9999999999999993E-3</v>
      </c>
      <c r="H172" s="9">
        <f t="shared" si="2"/>
        <v>8.9999999999999993E-3</v>
      </c>
    </row>
    <row r="173" spans="1:8" x14ac:dyDescent="0.25">
      <c r="A173" s="36" t="s">
        <v>65</v>
      </c>
      <c r="B173" s="37">
        <v>425518.39299999998</v>
      </c>
      <c r="C173" s="37">
        <v>3689258.9989999998</v>
      </c>
      <c r="D173" s="37">
        <v>375.90499999999997</v>
      </c>
      <c r="E173" s="37">
        <v>375.81700000000001</v>
      </c>
      <c r="F173" s="5" t="s">
        <v>130</v>
      </c>
      <c r="G173" s="37">
        <v>-8.7999999999999995E-2</v>
      </c>
      <c r="H173" s="5">
        <f t="shared" si="2"/>
        <v>8.7999999999999995E-2</v>
      </c>
    </row>
    <row r="174" spans="1:8" x14ac:dyDescent="0.25">
      <c r="A174" s="31" t="s">
        <v>66</v>
      </c>
      <c r="B174" s="32">
        <v>441100.96100000001</v>
      </c>
      <c r="C174" s="32">
        <v>3698424.577</v>
      </c>
      <c r="D174" s="32">
        <v>474.88400000000001</v>
      </c>
      <c r="E174" s="32">
        <v>474.89499999999998</v>
      </c>
      <c r="F174" s="9" t="s">
        <v>130</v>
      </c>
      <c r="G174" s="32">
        <v>1.0999999999999999E-2</v>
      </c>
      <c r="H174" s="9">
        <f t="shared" si="2"/>
        <v>1.0999999999999999E-2</v>
      </c>
    </row>
    <row r="175" spans="1:8" x14ac:dyDescent="0.25">
      <c r="A175" s="36" t="s">
        <v>67</v>
      </c>
      <c r="B175" s="37">
        <v>445620.125</v>
      </c>
      <c r="C175" s="37">
        <v>3690194.2749999999</v>
      </c>
      <c r="D175" s="37">
        <v>455.76100000000002</v>
      </c>
      <c r="E175" s="37">
        <v>455.72399999999999</v>
      </c>
      <c r="F175" s="5" t="s">
        <v>130</v>
      </c>
      <c r="G175" s="37">
        <v>-3.6999999999999998E-2</v>
      </c>
      <c r="H175" s="5">
        <f t="shared" si="2"/>
        <v>3.6999999999999998E-2</v>
      </c>
    </row>
    <row r="176" spans="1:8" x14ac:dyDescent="0.25">
      <c r="A176" s="31" t="s">
        <v>68</v>
      </c>
      <c r="B176" s="32">
        <v>459753.08199999999</v>
      </c>
      <c r="C176" s="32">
        <v>3692000.0389999999</v>
      </c>
      <c r="D176" s="32">
        <v>576.96900000000005</v>
      </c>
      <c r="E176" s="32">
        <v>576.93600000000004</v>
      </c>
      <c r="F176" s="9" t="s">
        <v>130</v>
      </c>
      <c r="G176" s="32">
        <v>-3.3000000000000002E-2</v>
      </c>
      <c r="H176" s="9">
        <f t="shared" si="2"/>
        <v>3.3000000000000002E-2</v>
      </c>
    </row>
    <row r="177" spans="1:8" x14ac:dyDescent="0.25">
      <c r="A177" s="36" t="s">
        <v>69</v>
      </c>
      <c r="B177" s="37">
        <v>459760.61800000002</v>
      </c>
      <c r="C177" s="37">
        <v>3692038.0320000001</v>
      </c>
      <c r="D177" s="37">
        <v>577.90899999999999</v>
      </c>
      <c r="E177" s="37">
        <v>577.851</v>
      </c>
      <c r="F177" s="5" t="s">
        <v>130</v>
      </c>
      <c r="G177" s="37">
        <v>-5.8000000000000003E-2</v>
      </c>
      <c r="H177" s="5">
        <f t="shared" si="2"/>
        <v>5.8000000000000003E-2</v>
      </c>
    </row>
    <row r="178" spans="1:8" x14ac:dyDescent="0.25">
      <c r="A178" s="31" t="s">
        <v>70</v>
      </c>
      <c r="B178" s="32">
        <v>397895.30499999999</v>
      </c>
      <c r="C178" s="32">
        <v>3683945.9350000001</v>
      </c>
      <c r="D178" s="32">
        <v>352.03899999999999</v>
      </c>
      <c r="E178" s="32">
        <v>351.97300000000001</v>
      </c>
      <c r="F178" s="9" t="s">
        <v>130</v>
      </c>
      <c r="G178" s="32">
        <v>-6.6000000000000003E-2</v>
      </c>
      <c r="H178" s="9">
        <f t="shared" si="2"/>
        <v>6.6000000000000003E-2</v>
      </c>
    </row>
    <row r="179" spans="1:8" x14ac:dyDescent="0.25">
      <c r="A179" s="36" t="s">
        <v>71</v>
      </c>
      <c r="B179" s="37">
        <v>403096.092</v>
      </c>
      <c r="C179" s="37">
        <v>3685885.8220000002</v>
      </c>
      <c r="D179" s="37">
        <v>396.1</v>
      </c>
      <c r="E179" s="37">
        <v>396.04700000000003</v>
      </c>
      <c r="F179" s="5" t="s">
        <v>130</v>
      </c>
      <c r="G179" s="37">
        <v>-5.2999999999999999E-2</v>
      </c>
      <c r="H179" s="5">
        <f t="shared" si="2"/>
        <v>5.2999999999999999E-2</v>
      </c>
    </row>
    <row r="180" spans="1:8" x14ac:dyDescent="0.25">
      <c r="A180" s="31" t="s">
        <v>72</v>
      </c>
      <c r="B180" s="32">
        <v>403909.473</v>
      </c>
      <c r="C180" s="32">
        <v>3684520.0449999999</v>
      </c>
      <c r="D180" s="32">
        <v>367.202</v>
      </c>
      <c r="E180" s="32">
        <v>367.13200000000001</v>
      </c>
      <c r="F180" s="9" t="s">
        <v>130</v>
      </c>
      <c r="G180" s="32">
        <v>-7.0000000000000007E-2</v>
      </c>
      <c r="H180" s="9">
        <f t="shared" si="2"/>
        <v>7.0000000000000007E-2</v>
      </c>
    </row>
    <row r="181" spans="1:8" x14ac:dyDescent="0.25">
      <c r="A181" s="36" t="s">
        <v>73</v>
      </c>
      <c r="B181" s="37">
        <v>423420.33100000001</v>
      </c>
      <c r="C181" s="37">
        <v>3678458.574</v>
      </c>
      <c r="D181" s="37">
        <v>373.99900000000002</v>
      </c>
      <c r="E181" s="37">
        <v>374.03500000000003</v>
      </c>
      <c r="F181" s="5" t="s">
        <v>130</v>
      </c>
      <c r="G181" s="37">
        <v>3.5999999999999997E-2</v>
      </c>
      <c r="H181" s="5">
        <f t="shared" si="2"/>
        <v>3.5999999999999997E-2</v>
      </c>
    </row>
    <row r="182" spans="1:8" x14ac:dyDescent="0.25">
      <c r="A182" s="31" t="s">
        <v>74</v>
      </c>
      <c r="B182" s="32">
        <v>429636.33799999999</v>
      </c>
      <c r="C182" s="32">
        <v>3683140.3820000002</v>
      </c>
      <c r="D182" s="32">
        <v>389.50599999999997</v>
      </c>
      <c r="E182" s="32">
        <v>389.39400000000001</v>
      </c>
      <c r="F182" s="9" t="s">
        <v>130</v>
      </c>
      <c r="G182" s="32">
        <v>-0.112</v>
      </c>
      <c r="H182" s="9">
        <f t="shared" si="2"/>
        <v>0.112</v>
      </c>
    </row>
    <row r="183" spans="1:8" x14ac:dyDescent="0.25">
      <c r="A183" s="36" t="s">
        <v>75</v>
      </c>
      <c r="B183" s="37">
        <v>440929.10499999998</v>
      </c>
      <c r="C183" s="37">
        <v>3687060.7050000001</v>
      </c>
      <c r="D183" s="37">
        <v>423.39800000000002</v>
      </c>
      <c r="E183" s="37">
        <v>423.33600000000001</v>
      </c>
      <c r="F183" s="5" t="s">
        <v>130</v>
      </c>
      <c r="G183" s="37">
        <v>-6.2E-2</v>
      </c>
      <c r="H183" s="5">
        <f t="shared" si="2"/>
        <v>6.2E-2</v>
      </c>
    </row>
    <row r="184" spans="1:8" x14ac:dyDescent="0.25">
      <c r="A184" s="31" t="s">
        <v>76</v>
      </c>
      <c r="B184" s="32">
        <v>440984.79700000002</v>
      </c>
      <c r="C184" s="32">
        <v>3687059.7379999999</v>
      </c>
      <c r="D184" s="32">
        <v>423.298</v>
      </c>
      <c r="E184" s="32">
        <v>423.24</v>
      </c>
      <c r="F184" s="9" t="s">
        <v>130</v>
      </c>
      <c r="G184" s="32">
        <v>-5.8000000000000003E-2</v>
      </c>
      <c r="H184" s="9">
        <f t="shared" si="2"/>
        <v>5.8000000000000003E-2</v>
      </c>
    </row>
    <row r="185" spans="1:8" x14ac:dyDescent="0.25">
      <c r="A185" s="36" t="s">
        <v>77</v>
      </c>
      <c r="B185" s="37">
        <v>463330.92200000002</v>
      </c>
      <c r="C185" s="37">
        <v>3684480.6469999999</v>
      </c>
      <c r="D185" s="37">
        <v>561.13</v>
      </c>
      <c r="E185" s="37">
        <v>561.07100000000003</v>
      </c>
      <c r="F185" s="5" t="s">
        <v>130</v>
      </c>
      <c r="G185" s="37">
        <v>-5.8999999999999997E-2</v>
      </c>
      <c r="H185" s="5">
        <f t="shared" si="2"/>
        <v>5.8999999999999997E-2</v>
      </c>
    </row>
    <row r="186" spans="1:8" x14ac:dyDescent="0.25">
      <c r="A186" s="31" t="s">
        <v>78</v>
      </c>
      <c r="B186" s="32">
        <v>466116.59700000001</v>
      </c>
      <c r="C186" s="32">
        <v>3681991.81</v>
      </c>
      <c r="D186" s="32">
        <v>569.36400000000003</v>
      </c>
      <c r="E186" s="32">
        <v>569.29600000000005</v>
      </c>
      <c r="F186" s="9" t="s">
        <v>130</v>
      </c>
      <c r="G186" s="32">
        <v>-6.8000000000000005E-2</v>
      </c>
      <c r="H186" s="9">
        <f t="shared" si="2"/>
        <v>6.8000000000000005E-2</v>
      </c>
    </row>
    <row r="187" spans="1:8" x14ac:dyDescent="0.25">
      <c r="A187" s="36" t="s">
        <v>79</v>
      </c>
      <c r="B187" s="37">
        <v>390594.82199999999</v>
      </c>
      <c r="C187" s="37">
        <v>3676903.537</v>
      </c>
      <c r="D187" s="37">
        <v>323.20100000000002</v>
      </c>
      <c r="E187" s="37">
        <v>323.12400000000002</v>
      </c>
      <c r="F187" s="5" t="s">
        <v>130</v>
      </c>
      <c r="G187" s="37">
        <v>-7.6999999999999999E-2</v>
      </c>
      <c r="H187" s="5">
        <f t="shared" si="2"/>
        <v>7.6999999999999999E-2</v>
      </c>
    </row>
    <row r="188" spans="1:8" x14ac:dyDescent="0.25">
      <c r="A188" s="31" t="s">
        <v>80</v>
      </c>
      <c r="B188" s="32">
        <v>402369.08</v>
      </c>
      <c r="C188" s="32">
        <v>3676047.676</v>
      </c>
      <c r="D188" s="32">
        <v>336.327</v>
      </c>
      <c r="E188" s="32">
        <v>336.245</v>
      </c>
      <c r="F188" s="9" t="s">
        <v>130</v>
      </c>
      <c r="G188" s="32">
        <v>-8.2000000000000003E-2</v>
      </c>
      <c r="H188" s="9">
        <f t="shared" si="2"/>
        <v>8.2000000000000003E-2</v>
      </c>
    </row>
    <row r="189" spans="1:8" x14ac:dyDescent="0.25">
      <c r="A189" s="36" t="s">
        <v>81</v>
      </c>
      <c r="B189" s="37">
        <v>413975.00900000002</v>
      </c>
      <c r="C189" s="37">
        <v>3676011.0290000001</v>
      </c>
      <c r="D189" s="37">
        <v>355.863</v>
      </c>
      <c r="E189" s="37">
        <v>355.79199999999997</v>
      </c>
      <c r="F189" s="5" t="s">
        <v>130</v>
      </c>
      <c r="G189" s="37">
        <v>-7.0999999999999994E-2</v>
      </c>
      <c r="H189" s="5">
        <f t="shared" si="2"/>
        <v>7.0999999999999994E-2</v>
      </c>
    </row>
    <row r="190" spans="1:8" x14ac:dyDescent="0.25">
      <c r="A190" s="31" t="s">
        <v>82</v>
      </c>
      <c r="B190" s="32">
        <v>428822.36900000001</v>
      </c>
      <c r="C190" s="32">
        <v>3675891.912</v>
      </c>
      <c r="D190" s="32">
        <v>388.065</v>
      </c>
      <c r="E190" s="32">
        <v>388.00599999999997</v>
      </c>
      <c r="F190" s="9" t="s">
        <v>130</v>
      </c>
      <c r="G190" s="32">
        <v>-5.8999999999999997E-2</v>
      </c>
      <c r="H190" s="9">
        <f t="shared" si="2"/>
        <v>5.8999999999999997E-2</v>
      </c>
    </row>
    <row r="191" spans="1:8" x14ac:dyDescent="0.25">
      <c r="A191" s="36" t="s">
        <v>83</v>
      </c>
      <c r="B191" s="37">
        <v>451874.28399999999</v>
      </c>
      <c r="C191" s="37">
        <v>3676738.2949999999</v>
      </c>
      <c r="D191" s="37">
        <v>471.58100000000002</v>
      </c>
      <c r="E191" s="37">
        <v>471.55700000000002</v>
      </c>
      <c r="F191" s="5" t="s">
        <v>130</v>
      </c>
      <c r="G191" s="37">
        <v>-2.4E-2</v>
      </c>
      <c r="H191" s="5">
        <f t="shared" si="2"/>
        <v>2.4E-2</v>
      </c>
    </row>
    <row r="192" spans="1:8" x14ac:dyDescent="0.25">
      <c r="A192" s="31" t="s">
        <v>84</v>
      </c>
      <c r="B192" s="32">
        <v>451874.864</v>
      </c>
      <c r="C192" s="32">
        <v>3676702.0040000002</v>
      </c>
      <c r="D192" s="32">
        <v>471.7</v>
      </c>
      <c r="E192" s="32">
        <v>471.69499999999999</v>
      </c>
      <c r="F192" s="9" t="s">
        <v>130</v>
      </c>
      <c r="G192" s="32">
        <v>-5.0000000000000001E-3</v>
      </c>
      <c r="H192" s="9">
        <f t="shared" si="2"/>
        <v>5.0000000000000001E-3</v>
      </c>
    </row>
    <row r="193" spans="1:8" x14ac:dyDescent="0.25">
      <c r="A193" s="36" t="s">
        <v>85</v>
      </c>
      <c r="B193" s="37">
        <v>467963.37800000003</v>
      </c>
      <c r="C193" s="37">
        <v>3676995.034</v>
      </c>
      <c r="D193" s="37">
        <v>563.303</v>
      </c>
      <c r="E193" s="37">
        <v>563.29300000000001</v>
      </c>
      <c r="F193" s="5" t="s">
        <v>130</v>
      </c>
      <c r="G193" s="37">
        <v>-0.01</v>
      </c>
      <c r="H193" s="5">
        <f t="shared" si="2"/>
        <v>0.01</v>
      </c>
    </row>
    <row r="194" spans="1:8" x14ac:dyDescent="0.25">
      <c r="A194" s="31" t="s">
        <v>86</v>
      </c>
      <c r="B194" s="32">
        <v>471746.38500000001</v>
      </c>
      <c r="C194" s="32">
        <v>3676367.9550000001</v>
      </c>
      <c r="D194" s="32">
        <v>594.94600000000003</v>
      </c>
      <c r="E194" s="32">
        <v>594.90899999999999</v>
      </c>
      <c r="F194" s="9" t="s">
        <v>130</v>
      </c>
      <c r="G194" s="32">
        <v>-3.6999999999999998E-2</v>
      </c>
      <c r="H194" s="9">
        <f t="shared" ref="H194:H232" si="3">ABS(G194)</f>
        <v>3.6999999999999998E-2</v>
      </c>
    </row>
    <row r="195" spans="1:8" x14ac:dyDescent="0.25">
      <c r="A195" s="36" t="s">
        <v>87</v>
      </c>
      <c r="B195" s="37">
        <v>392583.62199999997</v>
      </c>
      <c r="C195" s="37">
        <v>3660452.7459999998</v>
      </c>
      <c r="D195" s="37">
        <v>374.59100000000001</v>
      </c>
      <c r="E195" s="37">
        <v>374.58300000000003</v>
      </c>
      <c r="F195" s="5" t="s">
        <v>130</v>
      </c>
      <c r="G195" s="37">
        <v>-8.0000000000000002E-3</v>
      </c>
      <c r="H195" s="5">
        <f t="shared" si="3"/>
        <v>8.0000000000000002E-3</v>
      </c>
    </row>
    <row r="196" spans="1:8" x14ac:dyDescent="0.25">
      <c r="A196" s="31" t="s">
        <v>88</v>
      </c>
      <c r="B196" s="32">
        <v>392582.26400000002</v>
      </c>
      <c r="C196" s="32">
        <v>3660452.1340000001</v>
      </c>
      <c r="D196" s="32">
        <v>374.536</v>
      </c>
      <c r="E196" s="32">
        <v>374.54599999999999</v>
      </c>
      <c r="F196" s="9" t="s">
        <v>130</v>
      </c>
      <c r="G196" s="32">
        <v>0.01</v>
      </c>
      <c r="H196" s="9">
        <f t="shared" si="3"/>
        <v>0.01</v>
      </c>
    </row>
    <row r="197" spans="1:8" x14ac:dyDescent="0.25">
      <c r="A197" s="36" t="s">
        <v>89</v>
      </c>
      <c r="B197" s="37">
        <v>421520.93699999998</v>
      </c>
      <c r="C197" s="37">
        <v>3664897.3480000002</v>
      </c>
      <c r="D197" s="37">
        <v>370.75900000000001</v>
      </c>
      <c r="E197" s="37">
        <v>370.71800000000002</v>
      </c>
      <c r="F197" s="5" t="s">
        <v>130</v>
      </c>
      <c r="G197" s="37">
        <v>-4.1000000000000002E-2</v>
      </c>
      <c r="H197" s="5">
        <f t="shared" si="3"/>
        <v>4.1000000000000002E-2</v>
      </c>
    </row>
    <row r="198" spans="1:8" x14ac:dyDescent="0.25">
      <c r="A198" s="31" t="s">
        <v>90</v>
      </c>
      <c r="B198" s="32">
        <v>433484.36499999999</v>
      </c>
      <c r="C198" s="32">
        <v>3662929.2179999999</v>
      </c>
      <c r="D198" s="32">
        <v>389.96699999999998</v>
      </c>
      <c r="E198" s="32">
        <v>389.89400000000001</v>
      </c>
      <c r="F198" s="9" t="s">
        <v>130</v>
      </c>
      <c r="G198" s="32">
        <v>-7.2999999999999995E-2</v>
      </c>
      <c r="H198" s="9">
        <f t="shared" si="3"/>
        <v>7.2999999999999995E-2</v>
      </c>
    </row>
    <row r="199" spans="1:8" x14ac:dyDescent="0.25">
      <c r="A199" s="36" t="s">
        <v>91</v>
      </c>
      <c r="B199" s="37">
        <v>446096.81400000001</v>
      </c>
      <c r="C199" s="37">
        <v>3666146.9989999998</v>
      </c>
      <c r="D199" s="37">
        <v>482.43200000000002</v>
      </c>
      <c r="E199" s="37">
        <v>482.37</v>
      </c>
      <c r="F199" s="5" t="s">
        <v>130</v>
      </c>
      <c r="G199" s="37">
        <v>-6.2E-2</v>
      </c>
      <c r="H199" s="5">
        <f t="shared" si="3"/>
        <v>6.2E-2</v>
      </c>
    </row>
    <row r="200" spans="1:8" x14ac:dyDescent="0.25">
      <c r="A200" s="31" t="s">
        <v>92</v>
      </c>
      <c r="B200" s="32">
        <v>453242.92099999997</v>
      </c>
      <c r="C200" s="32">
        <v>3664490.5049999999</v>
      </c>
      <c r="D200" s="32">
        <v>461.11</v>
      </c>
      <c r="E200" s="32">
        <v>461.04899999999998</v>
      </c>
      <c r="F200" s="9" t="s">
        <v>130</v>
      </c>
      <c r="G200" s="32">
        <v>-6.0999999999999999E-2</v>
      </c>
      <c r="H200" s="9">
        <f t="shared" si="3"/>
        <v>6.0999999999999999E-2</v>
      </c>
    </row>
    <row r="201" spans="1:8" x14ac:dyDescent="0.25">
      <c r="A201" s="36" t="s">
        <v>93</v>
      </c>
      <c r="B201" s="37">
        <v>466137.641</v>
      </c>
      <c r="C201" s="37">
        <v>3664423.1880000001</v>
      </c>
      <c r="D201" s="37">
        <v>508.69299999999998</v>
      </c>
      <c r="E201" s="37">
        <v>508.64600000000002</v>
      </c>
      <c r="F201" s="5" t="s">
        <v>130</v>
      </c>
      <c r="G201" s="37">
        <v>-4.7E-2</v>
      </c>
      <c r="H201" s="5">
        <f t="shared" si="3"/>
        <v>4.7E-2</v>
      </c>
    </row>
    <row r="202" spans="1:8" x14ac:dyDescent="0.25">
      <c r="A202" s="31" t="s">
        <v>94</v>
      </c>
      <c r="B202" s="32">
        <v>476791.79300000001</v>
      </c>
      <c r="C202" s="32">
        <v>3662277.7769999998</v>
      </c>
      <c r="D202" s="32">
        <v>488.154</v>
      </c>
      <c r="E202" s="32">
        <v>488.16</v>
      </c>
      <c r="F202" s="9" t="s">
        <v>130</v>
      </c>
      <c r="G202" s="32">
        <v>6.0000000000000001E-3</v>
      </c>
      <c r="H202" s="9">
        <f t="shared" si="3"/>
        <v>6.0000000000000001E-3</v>
      </c>
    </row>
    <row r="203" spans="1:8" x14ac:dyDescent="0.25">
      <c r="A203" s="36" t="s">
        <v>95</v>
      </c>
      <c r="B203" s="37">
        <v>480058.58500000002</v>
      </c>
      <c r="C203" s="37">
        <v>3656331.7570000002</v>
      </c>
      <c r="D203" s="37">
        <v>598.09500000000003</v>
      </c>
      <c r="E203" s="37">
        <v>598.07600000000002</v>
      </c>
      <c r="F203" s="5" t="s">
        <v>130</v>
      </c>
      <c r="G203" s="37">
        <v>-1.9E-2</v>
      </c>
      <c r="H203" s="5">
        <f t="shared" si="3"/>
        <v>1.9E-2</v>
      </c>
    </row>
    <row r="204" spans="1:8" x14ac:dyDescent="0.25">
      <c r="A204" s="31" t="s">
        <v>96</v>
      </c>
      <c r="B204" s="32">
        <v>393586.40500000003</v>
      </c>
      <c r="C204" s="32">
        <v>3650200.906</v>
      </c>
      <c r="D204" s="32">
        <v>398.08800000000002</v>
      </c>
      <c r="E204" s="32">
        <v>398.07299999999998</v>
      </c>
      <c r="F204" s="9" t="s">
        <v>130</v>
      </c>
      <c r="G204" s="32">
        <v>-1.4999999999999999E-2</v>
      </c>
      <c r="H204" s="9">
        <f t="shared" si="3"/>
        <v>1.4999999999999999E-2</v>
      </c>
    </row>
    <row r="205" spans="1:8" x14ac:dyDescent="0.25">
      <c r="A205" s="36" t="s">
        <v>97</v>
      </c>
      <c r="B205" s="37">
        <v>393615.53700000001</v>
      </c>
      <c r="C205" s="37">
        <v>3650233.3390000002</v>
      </c>
      <c r="D205" s="37">
        <v>398.06900000000002</v>
      </c>
      <c r="E205" s="37">
        <v>398.08300000000003</v>
      </c>
      <c r="F205" s="5" t="s">
        <v>130</v>
      </c>
      <c r="G205" s="37">
        <v>1.4E-2</v>
      </c>
      <c r="H205" s="5">
        <f t="shared" si="3"/>
        <v>1.4E-2</v>
      </c>
    </row>
    <row r="206" spans="1:8" x14ac:dyDescent="0.25">
      <c r="A206" s="31" t="s">
        <v>98</v>
      </c>
      <c r="B206" s="32">
        <v>410141.68099999998</v>
      </c>
      <c r="C206" s="32">
        <v>3652046.9750000001</v>
      </c>
      <c r="D206" s="32">
        <v>375.30799999999999</v>
      </c>
      <c r="E206" s="32">
        <v>375.30599999999998</v>
      </c>
      <c r="F206" s="9" t="s">
        <v>130</v>
      </c>
      <c r="G206" s="32">
        <v>-2E-3</v>
      </c>
      <c r="H206" s="9">
        <f t="shared" si="3"/>
        <v>2E-3</v>
      </c>
    </row>
    <row r="207" spans="1:8" x14ac:dyDescent="0.25">
      <c r="A207" s="36" t="s">
        <v>99</v>
      </c>
      <c r="B207" s="37">
        <v>414559.05800000002</v>
      </c>
      <c r="C207" s="37">
        <v>3650512.6860000002</v>
      </c>
      <c r="D207" s="37">
        <v>396.51600000000002</v>
      </c>
      <c r="E207" s="37">
        <v>396.52300000000002</v>
      </c>
      <c r="F207" s="5" t="s">
        <v>130</v>
      </c>
      <c r="G207" s="37">
        <v>7.0000000000000001E-3</v>
      </c>
      <c r="H207" s="5">
        <f t="shared" si="3"/>
        <v>7.0000000000000001E-3</v>
      </c>
    </row>
    <row r="208" spans="1:8" x14ac:dyDescent="0.25">
      <c r="A208" s="31" t="s">
        <v>100</v>
      </c>
      <c r="B208" s="32">
        <v>429532.511</v>
      </c>
      <c r="C208" s="32">
        <v>3651699.5639999998</v>
      </c>
      <c r="D208" s="32">
        <v>472.57799999999997</v>
      </c>
      <c r="E208" s="32">
        <v>472.59500000000003</v>
      </c>
      <c r="F208" s="9" t="s">
        <v>130</v>
      </c>
      <c r="G208" s="32">
        <v>1.7000000000000001E-2</v>
      </c>
      <c r="H208" s="9">
        <f t="shared" si="3"/>
        <v>1.7000000000000001E-2</v>
      </c>
    </row>
    <row r="209" spans="1:8" x14ac:dyDescent="0.25">
      <c r="A209" s="36" t="s">
        <v>101</v>
      </c>
      <c r="B209" s="37">
        <v>440587.33500000002</v>
      </c>
      <c r="C209" s="37">
        <v>3653801.6940000001</v>
      </c>
      <c r="D209" s="37">
        <v>419.00900000000001</v>
      </c>
      <c r="E209" s="37">
        <v>418.99400000000003</v>
      </c>
      <c r="F209" s="5" t="s">
        <v>130</v>
      </c>
      <c r="G209" s="37">
        <v>-1.4999999999999999E-2</v>
      </c>
      <c r="H209" s="5">
        <f t="shared" si="3"/>
        <v>1.4999999999999999E-2</v>
      </c>
    </row>
    <row r="210" spans="1:8" x14ac:dyDescent="0.25">
      <c r="A210" s="31" t="s">
        <v>102</v>
      </c>
      <c r="B210" s="32">
        <v>454835.17</v>
      </c>
      <c r="C210" s="32">
        <v>3651742.6230000001</v>
      </c>
      <c r="D210" s="32">
        <v>439.14299999999997</v>
      </c>
      <c r="E210" s="32">
        <v>439.13</v>
      </c>
      <c r="F210" s="9" t="s">
        <v>130</v>
      </c>
      <c r="G210" s="32">
        <v>-1.2999999999999999E-2</v>
      </c>
      <c r="H210" s="9">
        <f t="shared" si="3"/>
        <v>1.2999999999999999E-2</v>
      </c>
    </row>
    <row r="211" spans="1:8" x14ac:dyDescent="0.25">
      <c r="A211" s="36" t="s">
        <v>103</v>
      </c>
      <c r="B211" s="37">
        <v>474525.12400000001</v>
      </c>
      <c r="C211" s="37">
        <v>3651282.2489999998</v>
      </c>
      <c r="D211" s="37">
        <v>587.88</v>
      </c>
      <c r="E211" s="37">
        <v>587.86300000000006</v>
      </c>
      <c r="F211" s="5" t="s">
        <v>130</v>
      </c>
      <c r="G211" s="37">
        <v>-1.7000000000000001E-2</v>
      </c>
      <c r="H211" s="5">
        <f t="shared" si="3"/>
        <v>1.7000000000000001E-2</v>
      </c>
    </row>
    <row r="212" spans="1:8" x14ac:dyDescent="0.25">
      <c r="A212" s="31" t="s">
        <v>104</v>
      </c>
      <c r="B212" s="32">
        <v>487023.72899999999</v>
      </c>
      <c r="C212" s="32">
        <v>3649185.1860000002</v>
      </c>
      <c r="D212" s="32">
        <v>797.90200000000004</v>
      </c>
      <c r="E212" s="32">
        <v>797.89499999999998</v>
      </c>
      <c r="F212" s="9" t="s">
        <v>130</v>
      </c>
      <c r="G212" s="32">
        <v>-7.0000000000000001E-3</v>
      </c>
      <c r="H212" s="9">
        <f t="shared" si="3"/>
        <v>7.0000000000000001E-3</v>
      </c>
    </row>
    <row r="213" spans="1:8" x14ac:dyDescent="0.25">
      <c r="A213" s="36" t="s">
        <v>105</v>
      </c>
      <c r="B213" s="37">
        <v>393821.89899999998</v>
      </c>
      <c r="C213" s="37">
        <v>3637415.358</v>
      </c>
      <c r="D213" s="37">
        <v>490</v>
      </c>
      <c r="E213" s="37">
        <v>489.89100000000002</v>
      </c>
      <c r="F213" s="5" t="s">
        <v>130</v>
      </c>
      <c r="G213" s="37">
        <v>-0.109</v>
      </c>
      <c r="H213" s="5">
        <f t="shared" si="3"/>
        <v>0.109</v>
      </c>
    </row>
    <row r="214" spans="1:8" x14ac:dyDescent="0.25">
      <c r="A214" s="31" t="s">
        <v>106</v>
      </c>
      <c r="B214" s="32">
        <v>409072.06599999999</v>
      </c>
      <c r="C214" s="32">
        <v>3638357.0460000001</v>
      </c>
      <c r="D214" s="32">
        <v>396.23500000000001</v>
      </c>
      <c r="E214" s="32">
        <v>396.14</v>
      </c>
      <c r="F214" s="9" t="s">
        <v>130</v>
      </c>
      <c r="G214" s="32">
        <v>-9.5000000000000001E-2</v>
      </c>
      <c r="H214" s="9">
        <f t="shared" si="3"/>
        <v>9.5000000000000001E-2</v>
      </c>
    </row>
    <row r="215" spans="1:8" x14ac:dyDescent="0.25">
      <c r="A215" s="36" t="s">
        <v>107</v>
      </c>
      <c r="B215" s="37">
        <v>420598.47</v>
      </c>
      <c r="C215" s="37">
        <v>3638259.6490000002</v>
      </c>
      <c r="D215" s="37">
        <v>410.38799999999998</v>
      </c>
      <c r="E215" s="37">
        <v>410.31799999999998</v>
      </c>
      <c r="F215" s="5" t="s">
        <v>130</v>
      </c>
      <c r="G215" s="37">
        <v>-7.0000000000000007E-2</v>
      </c>
      <c r="H215" s="5">
        <f t="shared" si="3"/>
        <v>7.0000000000000007E-2</v>
      </c>
    </row>
    <row r="216" spans="1:8" x14ac:dyDescent="0.25">
      <c r="A216" s="31" t="s">
        <v>108</v>
      </c>
      <c r="B216" s="32">
        <v>433885.473</v>
      </c>
      <c r="C216" s="32">
        <v>3639783.29</v>
      </c>
      <c r="D216" s="32">
        <v>428.45</v>
      </c>
      <c r="E216" s="32">
        <v>428.40499999999997</v>
      </c>
      <c r="F216" s="9" t="s">
        <v>130</v>
      </c>
      <c r="G216" s="32">
        <v>-4.4999999999999998E-2</v>
      </c>
      <c r="H216" s="9">
        <f t="shared" si="3"/>
        <v>4.4999999999999998E-2</v>
      </c>
    </row>
    <row r="217" spans="1:8" x14ac:dyDescent="0.25">
      <c r="A217" s="36" t="s">
        <v>109</v>
      </c>
      <c r="B217" s="37">
        <v>438810.41899999999</v>
      </c>
      <c r="C217" s="37">
        <v>3638131.19</v>
      </c>
      <c r="D217" s="37">
        <v>438.20299999999997</v>
      </c>
      <c r="E217" s="37">
        <v>438.14800000000002</v>
      </c>
      <c r="F217" s="5" t="s">
        <v>130</v>
      </c>
      <c r="G217" s="37">
        <v>-5.5E-2</v>
      </c>
      <c r="H217" s="5">
        <f t="shared" si="3"/>
        <v>5.5E-2</v>
      </c>
    </row>
    <row r="218" spans="1:8" x14ac:dyDescent="0.25">
      <c r="A218" s="31" t="s">
        <v>110</v>
      </c>
      <c r="B218" s="32">
        <v>452161.21100000001</v>
      </c>
      <c r="C218" s="32">
        <v>3639637.5120000001</v>
      </c>
      <c r="D218" s="32">
        <v>442.64</v>
      </c>
      <c r="E218" s="32">
        <v>442.608</v>
      </c>
      <c r="F218" s="9" t="s">
        <v>130</v>
      </c>
      <c r="G218" s="32">
        <v>-3.2000000000000001E-2</v>
      </c>
      <c r="H218" s="9">
        <f t="shared" si="3"/>
        <v>3.2000000000000001E-2</v>
      </c>
    </row>
    <row r="219" spans="1:8" x14ac:dyDescent="0.25">
      <c r="A219" s="36" t="s">
        <v>111</v>
      </c>
      <c r="B219" s="37">
        <v>467596.17</v>
      </c>
      <c r="C219" s="37">
        <v>3637896.6740000001</v>
      </c>
      <c r="D219" s="37">
        <v>551.90499999999997</v>
      </c>
      <c r="E219" s="37">
        <v>551.84699999999998</v>
      </c>
      <c r="F219" s="5" t="s">
        <v>130</v>
      </c>
      <c r="G219" s="37">
        <v>-5.8000000000000003E-2</v>
      </c>
      <c r="H219" s="5">
        <f t="shared" si="3"/>
        <v>5.8000000000000003E-2</v>
      </c>
    </row>
    <row r="220" spans="1:8" x14ac:dyDescent="0.25">
      <c r="A220" s="31" t="s">
        <v>112</v>
      </c>
      <c r="B220" s="32">
        <v>478635.21399999998</v>
      </c>
      <c r="C220" s="32">
        <v>3634401.8149999999</v>
      </c>
      <c r="D220" s="32">
        <v>684.00400000000002</v>
      </c>
      <c r="E220" s="32">
        <v>683.99099999999999</v>
      </c>
      <c r="F220" s="9" t="s">
        <v>130</v>
      </c>
      <c r="G220" s="32">
        <v>-1.2999999999999999E-2</v>
      </c>
      <c r="H220" s="9">
        <f t="shared" si="3"/>
        <v>1.2999999999999999E-2</v>
      </c>
    </row>
    <row r="221" spans="1:8" x14ac:dyDescent="0.25">
      <c r="A221" s="36" t="s">
        <v>113</v>
      </c>
      <c r="B221" s="37">
        <v>409832.02600000001</v>
      </c>
      <c r="C221" s="37">
        <v>3626049.3080000002</v>
      </c>
      <c r="D221" s="37">
        <v>452.00099999999998</v>
      </c>
      <c r="E221" s="37">
        <v>451.952</v>
      </c>
      <c r="F221" s="5" t="s">
        <v>130</v>
      </c>
      <c r="G221" s="37">
        <v>-4.9000000000000002E-2</v>
      </c>
      <c r="H221" s="5">
        <f t="shared" si="3"/>
        <v>4.9000000000000002E-2</v>
      </c>
    </row>
    <row r="222" spans="1:8" x14ac:dyDescent="0.25">
      <c r="A222" s="31" t="s">
        <v>114</v>
      </c>
      <c r="B222" s="32">
        <v>422792.68599999999</v>
      </c>
      <c r="C222" s="32">
        <v>3631204.7259999998</v>
      </c>
      <c r="D222" s="32">
        <v>426.01499999999999</v>
      </c>
      <c r="E222" s="32">
        <v>425.959</v>
      </c>
      <c r="F222" s="9" t="s">
        <v>130</v>
      </c>
      <c r="G222" s="32">
        <v>-5.6000000000000001E-2</v>
      </c>
      <c r="H222" s="9">
        <f t="shared" si="3"/>
        <v>5.6000000000000001E-2</v>
      </c>
    </row>
    <row r="223" spans="1:8" x14ac:dyDescent="0.25">
      <c r="A223" s="36" t="s">
        <v>115</v>
      </c>
      <c r="B223" s="37">
        <v>429117.283</v>
      </c>
      <c r="C223" s="37">
        <v>3625301.18</v>
      </c>
      <c r="D223" s="37">
        <v>444.678</v>
      </c>
      <c r="E223" s="37">
        <v>444.57100000000003</v>
      </c>
      <c r="F223" s="5" t="s">
        <v>130</v>
      </c>
      <c r="G223" s="37">
        <v>-0.107</v>
      </c>
      <c r="H223" s="5">
        <f t="shared" si="3"/>
        <v>0.107</v>
      </c>
    </row>
    <row r="224" spans="1:8" x14ac:dyDescent="0.25">
      <c r="A224" s="31" t="s">
        <v>116</v>
      </c>
      <c r="B224" s="32">
        <v>442246.84</v>
      </c>
      <c r="C224" s="32">
        <v>3628388.0610000002</v>
      </c>
      <c r="D224" s="32">
        <v>459.738</v>
      </c>
      <c r="E224" s="32">
        <v>459.66899999999998</v>
      </c>
      <c r="F224" s="9" t="s">
        <v>130</v>
      </c>
      <c r="G224" s="32">
        <v>-6.9000000000000006E-2</v>
      </c>
      <c r="H224" s="9">
        <f t="shared" si="3"/>
        <v>6.9000000000000006E-2</v>
      </c>
    </row>
    <row r="225" spans="1:8" x14ac:dyDescent="0.25">
      <c r="A225" s="36" t="s">
        <v>117</v>
      </c>
      <c r="B225" s="37">
        <v>442261.15500000003</v>
      </c>
      <c r="C225" s="37">
        <v>3628381.0060000001</v>
      </c>
      <c r="D225" s="37">
        <v>459.71800000000002</v>
      </c>
      <c r="E225" s="37">
        <v>459.67500000000001</v>
      </c>
      <c r="F225" s="5" t="s">
        <v>130</v>
      </c>
      <c r="G225" s="37">
        <v>-4.2999999999999997E-2</v>
      </c>
      <c r="H225" s="5">
        <f t="shared" si="3"/>
        <v>4.2999999999999997E-2</v>
      </c>
    </row>
    <row r="226" spans="1:8" x14ac:dyDescent="0.25">
      <c r="A226" s="31" t="s">
        <v>118</v>
      </c>
      <c r="B226" s="32">
        <v>452138.78499999997</v>
      </c>
      <c r="C226" s="32">
        <v>3626760.6680000001</v>
      </c>
      <c r="D226" s="32">
        <v>471.32900000000001</v>
      </c>
      <c r="E226" s="32">
        <v>471.32400000000001</v>
      </c>
      <c r="F226" s="9" t="s">
        <v>130</v>
      </c>
      <c r="G226" s="32">
        <v>-5.0000000000000001E-3</v>
      </c>
      <c r="H226" s="9">
        <f t="shared" si="3"/>
        <v>5.0000000000000001E-3</v>
      </c>
    </row>
    <row r="227" spans="1:8" x14ac:dyDescent="0.25">
      <c r="A227" s="36" t="s">
        <v>119</v>
      </c>
      <c r="B227" s="37">
        <v>465176.54700000002</v>
      </c>
      <c r="C227" s="37">
        <v>3630336.3089999999</v>
      </c>
      <c r="D227" s="37">
        <v>566.81899999999996</v>
      </c>
      <c r="E227" s="37">
        <v>566.78300000000002</v>
      </c>
      <c r="F227" s="5" t="s">
        <v>130</v>
      </c>
      <c r="G227" s="37">
        <v>-3.5999999999999997E-2</v>
      </c>
      <c r="H227" s="5">
        <f t="shared" si="3"/>
        <v>3.5999999999999997E-2</v>
      </c>
    </row>
    <row r="228" spans="1:8" x14ac:dyDescent="0.25">
      <c r="A228" s="31" t="s">
        <v>120</v>
      </c>
      <c r="B228" s="32">
        <v>474435.16499999998</v>
      </c>
      <c r="C228" s="32">
        <v>3630310.9169999999</v>
      </c>
      <c r="D228" s="32">
        <v>635.20600000000002</v>
      </c>
      <c r="E228" s="32">
        <v>635.14300000000003</v>
      </c>
      <c r="F228" s="9" t="s">
        <v>130</v>
      </c>
      <c r="G228" s="32">
        <v>-6.3E-2</v>
      </c>
      <c r="H228" s="9">
        <f t="shared" si="3"/>
        <v>6.3E-2</v>
      </c>
    </row>
    <row r="229" spans="1:8" x14ac:dyDescent="0.25">
      <c r="A229" s="36" t="s">
        <v>121</v>
      </c>
      <c r="B229" s="37">
        <v>483986.24900000001</v>
      </c>
      <c r="C229" s="37">
        <v>3627637.4720000001</v>
      </c>
      <c r="D229" s="37">
        <v>766.73800000000006</v>
      </c>
      <c r="E229" s="37">
        <v>766.68</v>
      </c>
      <c r="F229" s="5" t="s">
        <v>130</v>
      </c>
      <c r="G229" s="37">
        <v>-5.8000000000000003E-2</v>
      </c>
      <c r="H229" s="5">
        <f t="shared" si="3"/>
        <v>5.8000000000000003E-2</v>
      </c>
    </row>
    <row r="230" spans="1:8" x14ac:dyDescent="0.25">
      <c r="A230" s="31" t="s">
        <v>122</v>
      </c>
      <c r="B230" s="32">
        <v>440304.97600000002</v>
      </c>
      <c r="C230" s="32">
        <v>3615410.6779999998</v>
      </c>
      <c r="D230" s="32">
        <v>480.00099999999998</v>
      </c>
      <c r="E230" s="32">
        <v>479.995</v>
      </c>
      <c r="F230" s="9" t="s">
        <v>130</v>
      </c>
      <c r="G230" s="32">
        <v>-6.0000000000000001E-3</v>
      </c>
      <c r="H230" s="9">
        <f t="shared" si="3"/>
        <v>6.0000000000000001E-3</v>
      </c>
    </row>
    <row r="231" spans="1:8" x14ac:dyDescent="0.25">
      <c r="A231" s="36" t="s">
        <v>123</v>
      </c>
      <c r="B231" s="37">
        <v>439957.69699999999</v>
      </c>
      <c r="C231" s="37">
        <v>3615445.0759999999</v>
      </c>
      <c r="D231" s="37">
        <v>479.25400000000002</v>
      </c>
      <c r="E231" s="37">
        <v>479.20100000000002</v>
      </c>
      <c r="F231" s="5" t="s">
        <v>130</v>
      </c>
      <c r="G231" s="37">
        <v>-5.2999999999999999E-2</v>
      </c>
      <c r="H231" s="5">
        <f t="shared" si="3"/>
        <v>5.2999999999999999E-2</v>
      </c>
    </row>
    <row r="232" spans="1:8" x14ac:dyDescent="0.25">
      <c r="A232" s="31" t="s">
        <v>124</v>
      </c>
      <c r="B232" s="32">
        <v>454609.12699999998</v>
      </c>
      <c r="C232" s="32">
        <v>3619023.91</v>
      </c>
      <c r="D232" s="32">
        <v>495.267</v>
      </c>
      <c r="E232" s="32">
        <v>495.19400000000002</v>
      </c>
      <c r="F232" s="9" t="s">
        <v>130</v>
      </c>
      <c r="G232" s="32">
        <v>-7.2999999999999995E-2</v>
      </c>
      <c r="H232" s="9">
        <f t="shared" si="3"/>
        <v>7.2999999999999995E-2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7"/>
  <sheetViews>
    <sheetView workbookViewId="0">
      <selection activeCell="Y2" sqref="Y2"/>
    </sheetView>
  </sheetViews>
  <sheetFormatPr defaultRowHeight="15" x14ac:dyDescent="0.25"/>
  <cols>
    <col min="1" max="1" width="12.85546875" style="28" bestFit="1" customWidth="1"/>
    <col min="2" max="2" width="12.5703125" style="12" bestFit="1" customWidth="1"/>
    <col min="3" max="3" width="13.85546875" style="12" bestFit="1" customWidth="1"/>
    <col min="4" max="4" width="13.42578125" style="12" bestFit="1" customWidth="1"/>
    <col min="5" max="5" width="12.28515625" style="12" bestFit="1" customWidth="1"/>
    <col min="6" max="6" width="16.42578125" style="1" bestFit="1" customWidth="1"/>
    <col min="7" max="7" width="11.85546875" style="12" bestFit="1" customWidth="1"/>
    <col min="8" max="8" width="2.7109375" style="1" customWidth="1"/>
    <col min="9" max="9" width="12.85546875" style="28" bestFit="1" customWidth="1"/>
    <col min="10" max="10" width="12.5703125" style="12" bestFit="1" customWidth="1"/>
    <col min="11" max="11" width="13.85546875" style="12" bestFit="1" customWidth="1"/>
    <col min="12" max="12" width="13.42578125" style="12" bestFit="1" customWidth="1"/>
    <col min="13" max="13" width="12.28515625" style="12" bestFit="1" customWidth="1"/>
    <col min="14" max="14" width="16.42578125" style="1" bestFit="1" customWidth="1"/>
    <col min="15" max="15" width="11.85546875" style="12" bestFit="1" customWidth="1"/>
    <col min="16" max="16" width="2.7109375" style="1" customWidth="1"/>
    <col min="17" max="17" width="12.85546875" style="28" bestFit="1" customWidth="1"/>
    <col min="18" max="18" width="12.5703125" style="12" bestFit="1" customWidth="1"/>
    <col min="19" max="19" width="13.85546875" style="12" bestFit="1" customWidth="1"/>
    <col min="20" max="20" width="13.42578125" style="12" bestFit="1" customWidth="1"/>
    <col min="21" max="21" width="12" style="12" bestFit="1" customWidth="1"/>
    <col min="22" max="22" width="16.42578125" style="1" bestFit="1" customWidth="1"/>
    <col min="23" max="23" width="11.85546875" style="12" bestFit="1" customWidth="1"/>
    <col min="24" max="16384" width="9.140625" style="1"/>
  </cols>
  <sheetData>
    <row r="1" spans="1:23" x14ac:dyDescent="0.25">
      <c r="A1" s="43" t="s">
        <v>8</v>
      </c>
      <c r="B1" s="43"/>
      <c r="C1" s="43"/>
      <c r="D1" s="43"/>
      <c r="E1" s="43"/>
      <c r="F1" s="43"/>
      <c r="G1" s="43"/>
      <c r="H1" s="13"/>
      <c r="I1" s="43" t="s">
        <v>9</v>
      </c>
      <c r="J1" s="43"/>
      <c r="K1" s="43"/>
      <c r="L1" s="43"/>
      <c r="M1" s="43"/>
      <c r="N1" s="43"/>
      <c r="O1" s="43"/>
      <c r="P1" s="13"/>
      <c r="Q1" s="43" t="s">
        <v>10</v>
      </c>
      <c r="R1" s="43"/>
      <c r="S1" s="43"/>
      <c r="T1" s="43"/>
      <c r="U1" s="43"/>
      <c r="V1" s="43"/>
      <c r="W1" s="43"/>
    </row>
    <row r="2" spans="1:23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3"/>
      <c r="I2" s="14" t="s">
        <v>0</v>
      </c>
      <c r="J2" s="15" t="s">
        <v>1</v>
      </c>
      <c r="K2" s="15" t="s">
        <v>2</v>
      </c>
      <c r="L2" s="15" t="s">
        <v>3</v>
      </c>
      <c r="M2" s="15" t="s">
        <v>4</v>
      </c>
      <c r="N2" s="15" t="s">
        <v>5</v>
      </c>
      <c r="O2" s="16" t="s">
        <v>6</v>
      </c>
      <c r="P2" s="13"/>
      <c r="Q2" s="14" t="s">
        <v>0</v>
      </c>
      <c r="R2" s="15" t="s">
        <v>1</v>
      </c>
      <c r="S2" s="15" t="s">
        <v>2</v>
      </c>
      <c r="T2" s="15" t="s">
        <v>3</v>
      </c>
      <c r="U2" s="15" t="s">
        <v>11</v>
      </c>
      <c r="V2" s="15" t="s">
        <v>5</v>
      </c>
      <c r="W2" s="16" t="s">
        <v>6</v>
      </c>
    </row>
    <row r="3" spans="1:23" x14ac:dyDescent="0.25">
      <c r="A3" s="6" t="s">
        <v>131</v>
      </c>
      <c r="B3" s="18">
        <v>364633.02100000001</v>
      </c>
      <c r="C3" s="18">
        <v>3744826.45</v>
      </c>
      <c r="D3" s="18">
        <v>604.64599999999996</v>
      </c>
      <c r="E3" s="17">
        <v>604.70899999999995</v>
      </c>
      <c r="F3" s="9" t="s">
        <v>260</v>
      </c>
      <c r="G3" s="18">
        <v>6.3E-2</v>
      </c>
      <c r="H3" s="13"/>
      <c r="I3" s="6" t="s">
        <v>131</v>
      </c>
      <c r="J3" s="18">
        <v>364633.02100000001</v>
      </c>
      <c r="K3" s="18">
        <v>3744826.45</v>
      </c>
      <c r="L3" s="18">
        <v>604.64599999999996</v>
      </c>
      <c r="M3" s="18">
        <v>604.70899999999995</v>
      </c>
      <c r="N3" s="9" t="s">
        <v>260</v>
      </c>
      <c r="O3" s="19">
        <v>6.3E-2</v>
      </c>
      <c r="P3" s="13"/>
      <c r="Q3" s="6" t="s">
        <v>131</v>
      </c>
      <c r="R3" s="18">
        <v>364633.02100000001</v>
      </c>
      <c r="S3" s="18">
        <v>3744826.45</v>
      </c>
      <c r="T3" s="18">
        <v>604.64599999999996</v>
      </c>
      <c r="U3" s="18">
        <v>604.70600000000002</v>
      </c>
      <c r="V3" s="9" t="s">
        <v>260</v>
      </c>
      <c r="W3" s="19">
        <f>Table212[[#This Row],[DEMZ]]-Table212[[#This Row],[KnownZ]]</f>
        <v>6.0000000000059117E-2</v>
      </c>
    </row>
    <row r="4" spans="1:23" x14ac:dyDescent="0.25">
      <c r="A4" s="6" t="s">
        <v>132</v>
      </c>
      <c r="B4" s="18">
        <v>378267.68900000001</v>
      </c>
      <c r="C4" s="18">
        <v>3744640.0869999998</v>
      </c>
      <c r="D4" s="18">
        <v>524.20299999999997</v>
      </c>
      <c r="E4" s="17">
        <v>524.31200000000001</v>
      </c>
      <c r="F4" s="9" t="s">
        <v>260</v>
      </c>
      <c r="G4" s="18">
        <v>0.109</v>
      </c>
      <c r="H4" s="13"/>
      <c r="I4" s="6" t="s">
        <v>132</v>
      </c>
      <c r="J4" s="18">
        <v>378267.68900000001</v>
      </c>
      <c r="K4" s="18">
        <v>3744640.0869999998</v>
      </c>
      <c r="L4" s="18">
        <v>524.20299999999997</v>
      </c>
      <c r="M4" s="18">
        <v>524.31200000000001</v>
      </c>
      <c r="N4" s="9" t="s">
        <v>260</v>
      </c>
      <c r="O4" s="19">
        <v>0.109</v>
      </c>
      <c r="P4" s="13"/>
      <c r="Q4" s="6" t="s">
        <v>132</v>
      </c>
      <c r="R4" s="18">
        <v>378267.68900000001</v>
      </c>
      <c r="S4" s="18">
        <v>3744640.0869999998</v>
      </c>
      <c r="T4" s="18">
        <v>524.20299999999997</v>
      </c>
      <c r="U4" s="18">
        <v>524.31799999999998</v>
      </c>
      <c r="V4" s="9" t="s">
        <v>260</v>
      </c>
      <c r="W4" s="19">
        <f>Table212[[#This Row],[DEMZ]]-Table212[[#This Row],[KnownZ]]</f>
        <v>0.11500000000000909</v>
      </c>
    </row>
    <row r="5" spans="1:23" x14ac:dyDescent="0.25">
      <c r="A5" s="6" t="s">
        <v>133</v>
      </c>
      <c r="B5" s="18">
        <v>384475.30800000002</v>
      </c>
      <c r="C5" s="18">
        <v>3745918.5970000001</v>
      </c>
      <c r="D5" s="18">
        <v>536.86500000000001</v>
      </c>
      <c r="E5" s="17">
        <v>536.96199999999999</v>
      </c>
      <c r="F5" s="9" t="s">
        <v>260</v>
      </c>
      <c r="G5" s="18">
        <v>9.7000000000000003E-2</v>
      </c>
      <c r="H5" s="13"/>
      <c r="I5" s="6" t="s">
        <v>133</v>
      </c>
      <c r="J5" s="18">
        <v>384475.30800000002</v>
      </c>
      <c r="K5" s="18">
        <v>3745918.5970000001</v>
      </c>
      <c r="L5" s="18">
        <v>536.86500000000001</v>
      </c>
      <c r="M5" s="18">
        <v>536.96199999999999</v>
      </c>
      <c r="N5" s="9" t="s">
        <v>260</v>
      </c>
      <c r="O5" s="19">
        <v>9.7000000000000003E-2</v>
      </c>
      <c r="P5" s="13"/>
      <c r="Q5" s="6" t="s">
        <v>133</v>
      </c>
      <c r="R5" s="18">
        <v>384475.30800000002</v>
      </c>
      <c r="S5" s="18">
        <v>3745918.5970000001</v>
      </c>
      <c r="T5" s="18">
        <v>536.86500000000001</v>
      </c>
      <c r="U5" s="18">
        <v>536.95500000000004</v>
      </c>
      <c r="V5" s="9" t="s">
        <v>260</v>
      </c>
      <c r="W5" s="19">
        <f>Table212[[#This Row],[DEMZ]]-Table212[[#This Row],[KnownZ]]</f>
        <v>9.0000000000031832E-2</v>
      </c>
    </row>
    <row r="6" spans="1:23" x14ac:dyDescent="0.25">
      <c r="A6" s="6" t="s">
        <v>134</v>
      </c>
      <c r="B6" s="18">
        <v>361329.56800000003</v>
      </c>
      <c r="C6" s="18">
        <v>3735796.3859999999</v>
      </c>
      <c r="D6" s="18">
        <v>485.32100000000003</v>
      </c>
      <c r="E6" s="17">
        <v>485.37299999999999</v>
      </c>
      <c r="F6" s="9" t="s">
        <v>260</v>
      </c>
      <c r="G6" s="18">
        <v>5.1999999999999998E-2</v>
      </c>
      <c r="H6" s="13"/>
      <c r="I6" s="6" t="s">
        <v>134</v>
      </c>
      <c r="J6" s="18">
        <v>361329.56800000003</v>
      </c>
      <c r="K6" s="18">
        <v>3735796.3859999999</v>
      </c>
      <c r="L6" s="18">
        <v>485.32100000000003</v>
      </c>
      <c r="M6" s="18">
        <v>485.37299999999999</v>
      </c>
      <c r="N6" s="9" t="s">
        <v>260</v>
      </c>
      <c r="O6" s="19">
        <v>5.1999999999999998E-2</v>
      </c>
      <c r="P6" s="13"/>
      <c r="Q6" s="6" t="s">
        <v>134</v>
      </c>
      <c r="R6" s="18">
        <v>361329.56800000003</v>
      </c>
      <c r="S6" s="18">
        <v>3735796.3859999999</v>
      </c>
      <c r="T6" s="18">
        <v>485.32100000000003</v>
      </c>
      <c r="U6" s="18">
        <v>485.36700000000002</v>
      </c>
      <c r="V6" s="9" t="s">
        <v>260</v>
      </c>
      <c r="W6" s="19">
        <f>Table212[[#This Row],[DEMZ]]-Table212[[#This Row],[KnownZ]]</f>
        <v>4.5999999999992269E-2</v>
      </c>
    </row>
    <row r="7" spans="1:23" x14ac:dyDescent="0.25">
      <c r="A7" s="6" t="s">
        <v>135</v>
      </c>
      <c r="B7" s="18">
        <v>377858.91200000001</v>
      </c>
      <c r="C7" s="18">
        <v>3736172.4670000002</v>
      </c>
      <c r="D7" s="18">
        <v>438.23200000000003</v>
      </c>
      <c r="E7" s="18">
        <v>438.315</v>
      </c>
      <c r="F7" s="9" t="s">
        <v>260</v>
      </c>
      <c r="G7" s="18">
        <v>8.3000000000000004E-2</v>
      </c>
      <c r="H7" s="13"/>
      <c r="I7" s="6" t="s">
        <v>135</v>
      </c>
      <c r="J7" s="18">
        <v>377858.91200000001</v>
      </c>
      <c r="K7" s="18">
        <v>3736172.4670000002</v>
      </c>
      <c r="L7" s="18">
        <v>438.23200000000003</v>
      </c>
      <c r="M7" s="18">
        <v>438.315</v>
      </c>
      <c r="N7" s="9" t="s">
        <v>260</v>
      </c>
      <c r="O7" s="19">
        <v>8.3000000000000004E-2</v>
      </c>
      <c r="P7" s="13"/>
      <c r="Q7" s="6" t="s">
        <v>135</v>
      </c>
      <c r="R7" s="18">
        <v>377858.91200000001</v>
      </c>
      <c r="S7" s="18">
        <v>3736172.4670000002</v>
      </c>
      <c r="T7" s="18">
        <v>438.23200000000003</v>
      </c>
      <c r="U7" s="18">
        <v>438.30500000000001</v>
      </c>
      <c r="V7" s="9" t="s">
        <v>260</v>
      </c>
      <c r="W7" s="19">
        <f>Table212[[#This Row],[DEMZ]]-Table212[[#This Row],[KnownZ]]</f>
        <v>7.2999999999979082E-2</v>
      </c>
    </row>
    <row r="8" spans="1:23" x14ac:dyDescent="0.25">
      <c r="A8" s="6" t="s">
        <v>136</v>
      </c>
      <c r="B8" s="18">
        <v>384984.36499999999</v>
      </c>
      <c r="C8" s="18">
        <v>3740442.0469999998</v>
      </c>
      <c r="D8" s="18">
        <v>481.178</v>
      </c>
      <c r="E8" s="18">
        <v>481.17700000000002</v>
      </c>
      <c r="F8" s="9" t="s">
        <v>260</v>
      </c>
      <c r="G8" s="18">
        <v>-1E-3</v>
      </c>
      <c r="H8" s="13"/>
      <c r="I8" s="6" t="s">
        <v>136</v>
      </c>
      <c r="J8" s="18">
        <v>384984.36499999999</v>
      </c>
      <c r="K8" s="18">
        <v>3740442.0469999998</v>
      </c>
      <c r="L8" s="18">
        <v>481.178</v>
      </c>
      <c r="M8" s="18">
        <v>481.17700000000002</v>
      </c>
      <c r="N8" s="9" t="s">
        <v>260</v>
      </c>
      <c r="O8" s="19">
        <v>-1E-3</v>
      </c>
      <c r="P8" s="13"/>
      <c r="Q8" s="6" t="s">
        <v>136</v>
      </c>
      <c r="R8" s="18">
        <v>384984.36499999999</v>
      </c>
      <c r="S8" s="18">
        <v>3740442.0469999998</v>
      </c>
      <c r="T8" s="18">
        <v>481.178</v>
      </c>
      <c r="U8" s="18">
        <v>481.16800000000001</v>
      </c>
      <c r="V8" s="9" t="s">
        <v>260</v>
      </c>
      <c r="W8" s="19">
        <f>Table212[[#This Row],[DEMZ]]-Table212[[#This Row],[KnownZ]]</f>
        <v>-9.9999999999909051E-3</v>
      </c>
    </row>
    <row r="9" spans="1:23" x14ac:dyDescent="0.25">
      <c r="A9" s="6" t="s">
        <v>137</v>
      </c>
      <c r="B9" s="18">
        <v>391708.87599999999</v>
      </c>
      <c r="C9" s="18">
        <v>3740399.2370000002</v>
      </c>
      <c r="D9" s="18">
        <v>487.839</v>
      </c>
      <c r="E9" s="18">
        <v>487.88299999999998</v>
      </c>
      <c r="F9" s="9" t="s">
        <v>260</v>
      </c>
      <c r="G9" s="18">
        <v>4.3999999999999997E-2</v>
      </c>
      <c r="H9" s="13"/>
      <c r="I9" s="6" t="s">
        <v>137</v>
      </c>
      <c r="J9" s="18">
        <v>391708.87599999999</v>
      </c>
      <c r="K9" s="18">
        <v>3740399.2370000002</v>
      </c>
      <c r="L9" s="18">
        <v>487.839</v>
      </c>
      <c r="M9" s="18">
        <v>487.88299999999998</v>
      </c>
      <c r="N9" s="9" t="s">
        <v>260</v>
      </c>
      <c r="O9" s="19">
        <v>4.3999999999999997E-2</v>
      </c>
      <c r="P9" s="13"/>
      <c r="Q9" s="6" t="s">
        <v>137</v>
      </c>
      <c r="R9" s="18">
        <v>391708.87599999999</v>
      </c>
      <c r="S9" s="18">
        <v>3740399.2370000002</v>
      </c>
      <c r="T9" s="18">
        <v>487.839</v>
      </c>
      <c r="U9" s="18">
        <v>487.88099999999997</v>
      </c>
      <c r="V9" s="9" t="s">
        <v>260</v>
      </c>
      <c r="W9" s="19">
        <f>Table212[[#This Row],[DEMZ]]-Table212[[#This Row],[KnownZ]]</f>
        <v>4.199999999997317E-2</v>
      </c>
    </row>
    <row r="10" spans="1:23" x14ac:dyDescent="0.25">
      <c r="A10" s="6" t="s">
        <v>138</v>
      </c>
      <c r="B10" s="18">
        <v>408463.18599999999</v>
      </c>
      <c r="C10" s="18">
        <v>3739222.122</v>
      </c>
      <c r="D10" s="18">
        <v>578.12599999999998</v>
      </c>
      <c r="E10" s="18">
        <v>578.11500000000001</v>
      </c>
      <c r="F10" s="9" t="s">
        <v>260</v>
      </c>
      <c r="G10" s="18">
        <v>-1.0999999999999999E-2</v>
      </c>
      <c r="H10" s="13"/>
      <c r="I10" s="6" t="s">
        <v>138</v>
      </c>
      <c r="J10" s="18">
        <v>408463.18599999999</v>
      </c>
      <c r="K10" s="18">
        <v>3739222.122</v>
      </c>
      <c r="L10" s="18">
        <v>578.12599999999998</v>
      </c>
      <c r="M10" s="18">
        <v>578.11500000000001</v>
      </c>
      <c r="N10" s="9" t="s">
        <v>260</v>
      </c>
      <c r="O10" s="19">
        <v>-1.0999999999999999E-2</v>
      </c>
      <c r="P10" s="13"/>
      <c r="Q10" s="6" t="s">
        <v>138</v>
      </c>
      <c r="R10" s="18">
        <v>408463.18599999999</v>
      </c>
      <c r="S10" s="18">
        <v>3739222.122</v>
      </c>
      <c r="T10" s="18">
        <v>578.12599999999998</v>
      </c>
      <c r="U10" s="18">
        <v>578.11500000000001</v>
      </c>
      <c r="V10" s="9" t="s">
        <v>260</v>
      </c>
      <c r="W10" s="19">
        <f>Table212[[#This Row],[DEMZ]]-Table212[[#This Row],[KnownZ]]</f>
        <v>-1.0999999999967258E-2</v>
      </c>
    </row>
    <row r="11" spans="1:23" x14ac:dyDescent="0.25">
      <c r="A11" s="6" t="s">
        <v>139</v>
      </c>
      <c r="B11" s="18">
        <v>414273.18</v>
      </c>
      <c r="C11" s="18">
        <v>3736310.8489999999</v>
      </c>
      <c r="D11" s="18">
        <v>670.84400000000005</v>
      </c>
      <c r="E11" s="18">
        <v>670.87900000000002</v>
      </c>
      <c r="F11" s="9" t="s">
        <v>260</v>
      </c>
      <c r="G11" s="18">
        <v>3.5000000000000003E-2</v>
      </c>
      <c r="H11" s="13"/>
      <c r="I11" s="6" t="s">
        <v>139</v>
      </c>
      <c r="J11" s="18">
        <v>414273.18</v>
      </c>
      <c r="K11" s="18">
        <v>3736310.8489999999</v>
      </c>
      <c r="L11" s="18">
        <v>670.84400000000005</v>
      </c>
      <c r="M11" s="18">
        <v>670.87900000000002</v>
      </c>
      <c r="N11" s="9" t="s">
        <v>260</v>
      </c>
      <c r="O11" s="19">
        <v>3.5000000000000003E-2</v>
      </c>
      <c r="P11" s="13"/>
      <c r="Q11" s="6" t="s">
        <v>139</v>
      </c>
      <c r="R11" s="18">
        <v>414273.18</v>
      </c>
      <c r="S11" s="18">
        <v>3736310.8489999999</v>
      </c>
      <c r="T11" s="18">
        <v>670.84400000000005</v>
      </c>
      <c r="U11" s="18">
        <v>670.88800000000003</v>
      </c>
      <c r="V11" s="9" t="s">
        <v>260</v>
      </c>
      <c r="W11" s="19">
        <f>Table212[[#This Row],[DEMZ]]-Table212[[#This Row],[KnownZ]]</f>
        <v>4.399999999998272E-2</v>
      </c>
    </row>
    <row r="12" spans="1:23" x14ac:dyDescent="0.25">
      <c r="A12" s="6" t="s">
        <v>140</v>
      </c>
      <c r="B12" s="18">
        <v>364476.13799999998</v>
      </c>
      <c r="C12" s="18">
        <v>3732754.398</v>
      </c>
      <c r="D12" s="18">
        <v>449.209</v>
      </c>
      <c r="E12" s="18">
        <v>449.24900000000002</v>
      </c>
      <c r="F12" s="9" t="s">
        <v>260</v>
      </c>
      <c r="G12" s="18">
        <v>0.04</v>
      </c>
      <c r="H12" s="13"/>
      <c r="I12" s="6" t="s">
        <v>140</v>
      </c>
      <c r="J12" s="18">
        <v>364476.13799999998</v>
      </c>
      <c r="K12" s="18">
        <v>3732754.398</v>
      </c>
      <c r="L12" s="18">
        <v>449.209</v>
      </c>
      <c r="M12" s="18">
        <v>449.24900000000002</v>
      </c>
      <c r="N12" s="9" t="s">
        <v>260</v>
      </c>
      <c r="O12" s="19">
        <v>0.04</v>
      </c>
      <c r="P12" s="13"/>
      <c r="Q12" s="6" t="s">
        <v>140</v>
      </c>
      <c r="R12" s="18">
        <v>364476.13799999998</v>
      </c>
      <c r="S12" s="18">
        <v>3732754.398</v>
      </c>
      <c r="T12" s="18">
        <v>449.209</v>
      </c>
      <c r="U12" s="18">
        <v>449.24900000000002</v>
      </c>
      <c r="V12" s="9" t="s">
        <v>260</v>
      </c>
      <c r="W12" s="19">
        <f>Table212[[#This Row],[DEMZ]]-Table212[[#This Row],[KnownZ]]</f>
        <v>4.0000000000020464E-2</v>
      </c>
    </row>
    <row r="13" spans="1:23" x14ac:dyDescent="0.25">
      <c r="A13" s="6" t="s">
        <v>141</v>
      </c>
      <c r="B13" s="18">
        <v>377501.24800000002</v>
      </c>
      <c r="C13" s="18">
        <v>3734275.5860000001</v>
      </c>
      <c r="D13" s="18">
        <v>418.41300000000001</v>
      </c>
      <c r="E13" s="18">
        <v>418.51900000000001</v>
      </c>
      <c r="F13" s="9" t="s">
        <v>260</v>
      </c>
      <c r="G13" s="18">
        <v>0.106</v>
      </c>
      <c r="H13" s="13"/>
      <c r="I13" s="6" t="s">
        <v>141</v>
      </c>
      <c r="J13" s="18">
        <v>377501.24800000002</v>
      </c>
      <c r="K13" s="18">
        <v>3734275.5860000001</v>
      </c>
      <c r="L13" s="18">
        <v>418.41300000000001</v>
      </c>
      <c r="M13" s="18">
        <v>418.51900000000001</v>
      </c>
      <c r="N13" s="9" t="s">
        <v>260</v>
      </c>
      <c r="O13" s="19">
        <v>0.106</v>
      </c>
      <c r="P13" s="13"/>
      <c r="Q13" s="6" t="s">
        <v>141</v>
      </c>
      <c r="R13" s="9">
        <v>377501.24800000002</v>
      </c>
      <c r="S13" s="9">
        <v>3734275.5860000001</v>
      </c>
      <c r="T13" s="9">
        <v>418.41300000000001</v>
      </c>
      <c r="U13" s="9">
        <v>418.50700000000001</v>
      </c>
      <c r="V13" s="9" t="s">
        <v>260</v>
      </c>
      <c r="W13" s="18">
        <f>Table212[[#This Row],[DEMZ]]-Table212[[#This Row],[KnownZ]]</f>
        <v>9.3999999999994088E-2</v>
      </c>
    </row>
    <row r="14" spans="1:23" x14ac:dyDescent="0.25">
      <c r="A14" s="6" t="s">
        <v>142</v>
      </c>
      <c r="B14" s="18">
        <v>385343.18800000002</v>
      </c>
      <c r="C14" s="18">
        <v>3730418.0210000002</v>
      </c>
      <c r="D14" s="18">
        <v>412.38200000000001</v>
      </c>
      <c r="E14" s="18">
        <v>412.40199999999999</v>
      </c>
      <c r="F14" s="9" t="s">
        <v>260</v>
      </c>
      <c r="G14" s="18">
        <v>0.02</v>
      </c>
      <c r="H14" s="13"/>
      <c r="I14" s="6" t="s">
        <v>142</v>
      </c>
      <c r="J14" s="18">
        <v>385343.18800000002</v>
      </c>
      <c r="K14" s="18">
        <v>3730418.0210000002</v>
      </c>
      <c r="L14" s="18">
        <v>412.38200000000001</v>
      </c>
      <c r="M14" s="18">
        <v>412.40199999999999</v>
      </c>
      <c r="N14" s="9" t="s">
        <v>260</v>
      </c>
      <c r="O14" s="19">
        <v>0.02</v>
      </c>
      <c r="P14" s="13"/>
      <c r="Q14" s="6" t="s">
        <v>142</v>
      </c>
      <c r="R14" s="9">
        <v>385343.18800000002</v>
      </c>
      <c r="S14" s="9">
        <v>3730418.0210000002</v>
      </c>
      <c r="T14" s="9">
        <v>412.38200000000001</v>
      </c>
      <c r="U14" s="9">
        <v>412.38900000000001</v>
      </c>
      <c r="V14" s="9" t="s">
        <v>260</v>
      </c>
      <c r="W14" s="18">
        <f>Table212[[#This Row],[DEMZ]]-Table212[[#This Row],[KnownZ]]</f>
        <v>7.0000000000050022E-3</v>
      </c>
    </row>
    <row r="15" spans="1:23" x14ac:dyDescent="0.25">
      <c r="A15" s="6" t="s">
        <v>143</v>
      </c>
      <c r="B15" s="18">
        <v>396871.74300000002</v>
      </c>
      <c r="C15" s="18">
        <v>3730838.1359999999</v>
      </c>
      <c r="D15" s="18">
        <v>439.78</v>
      </c>
      <c r="E15" s="18">
        <v>439.79399999999998</v>
      </c>
      <c r="F15" s="9" t="s">
        <v>260</v>
      </c>
      <c r="G15" s="18">
        <v>1.4E-2</v>
      </c>
      <c r="H15" s="13"/>
      <c r="I15" s="6" t="s">
        <v>143</v>
      </c>
      <c r="J15" s="18">
        <v>396871.74300000002</v>
      </c>
      <c r="K15" s="18">
        <v>3730838.1359999999</v>
      </c>
      <c r="L15" s="18">
        <v>439.78</v>
      </c>
      <c r="M15" s="18">
        <v>439.79399999999998</v>
      </c>
      <c r="N15" s="9" t="s">
        <v>260</v>
      </c>
      <c r="O15" s="19">
        <v>1.4E-2</v>
      </c>
      <c r="P15" s="13"/>
      <c r="Q15" s="6" t="s">
        <v>143</v>
      </c>
      <c r="R15" s="9">
        <v>396871.74300000002</v>
      </c>
      <c r="S15" s="9">
        <v>3730838.1359999999</v>
      </c>
      <c r="T15" s="9">
        <v>439.78</v>
      </c>
      <c r="U15" s="9">
        <v>439.79500000000002</v>
      </c>
      <c r="V15" s="9" t="s">
        <v>260</v>
      </c>
      <c r="W15" s="18">
        <f>Table212[[#This Row],[DEMZ]]-Table212[[#This Row],[KnownZ]]</f>
        <v>1.5000000000043201E-2</v>
      </c>
    </row>
    <row r="16" spans="1:23" x14ac:dyDescent="0.25">
      <c r="A16" s="6" t="s">
        <v>144</v>
      </c>
      <c r="B16" s="18">
        <v>396983.97</v>
      </c>
      <c r="C16" s="18">
        <v>3730917.07</v>
      </c>
      <c r="D16" s="18">
        <v>440.29300000000001</v>
      </c>
      <c r="E16" s="18">
        <v>440.334</v>
      </c>
      <c r="F16" s="9" t="s">
        <v>260</v>
      </c>
      <c r="G16" s="17">
        <v>4.1000000000000002E-2</v>
      </c>
      <c r="H16" s="13"/>
      <c r="I16" s="6" t="s">
        <v>144</v>
      </c>
      <c r="J16" s="18">
        <v>396983.97</v>
      </c>
      <c r="K16" s="18">
        <v>3730917.07</v>
      </c>
      <c r="L16" s="18">
        <v>440.29300000000001</v>
      </c>
      <c r="M16" s="18">
        <v>440.334</v>
      </c>
      <c r="N16" s="9" t="s">
        <v>260</v>
      </c>
      <c r="O16" s="19">
        <v>4.1000000000000002E-2</v>
      </c>
      <c r="P16" s="13"/>
      <c r="Q16" s="6" t="s">
        <v>144</v>
      </c>
      <c r="R16" s="9">
        <v>396983.97</v>
      </c>
      <c r="S16" s="9">
        <v>3730917.07</v>
      </c>
      <c r="T16" s="9">
        <v>440.29300000000001</v>
      </c>
      <c r="U16" s="9">
        <v>440.32400000000001</v>
      </c>
      <c r="V16" s="9" t="s">
        <v>260</v>
      </c>
      <c r="W16" s="18">
        <f>Table212[[#This Row],[DEMZ]]-Table212[[#This Row],[KnownZ]]</f>
        <v>3.1000000000005912E-2</v>
      </c>
    </row>
    <row r="17" spans="1:23" x14ac:dyDescent="0.25">
      <c r="A17" s="6" t="s">
        <v>145</v>
      </c>
      <c r="B17" s="18">
        <v>406829.45299999998</v>
      </c>
      <c r="C17" s="18">
        <v>3729127.8730000001</v>
      </c>
      <c r="D17" s="18">
        <v>492.548</v>
      </c>
      <c r="E17" s="18">
        <v>492.58499999999998</v>
      </c>
      <c r="F17" s="9" t="s">
        <v>260</v>
      </c>
      <c r="G17" s="17">
        <v>3.6999999999999998E-2</v>
      </c>
      <c r="H17" s="13"/>
      <c r="I17" s="6" t="s">
        <v>145</v>
      </c>
      <c r="J17" s="18">
        <v>406829.45299999998</v>
      </c>
      <c r="K17" s="18">
        <v>3729127.8730000001</v>
      </c>
      <c r="L17" s="18">
        <v>492.548</v>
      </c>
      <c r="M17" s="18">
        <v>492.58499999999998</v>
      </c>
      <c r="N17" s="9" t="s">
        <v>260</v>
      </c>
      <c r="O17" s="19">
        <v>3.6999999999999998E-2</v>
      </c>
      <c r="P17" s="13"/>
      <c r="Q17" s="6" t="s">
        <v>145</v>
      </c>
      <c r="R17" s="9">
        <v>406829.45299999998</v>
      </c>
      <c r="S17" s="9">
        <v>3729127.8730000001</v>
      </c>
      <c r="T17" s="9">
        <v>492.548</v>
      </c>
      <c r="U17" s="9">
        <v>492.59300000000002</v>
      </c>
      <c r="V17" s="9" t="s">
        <v>260</v>
      </c>
      <c r="W17" s="18">
        <f>Table212[[#This Row],[DEMZ]]-Table212[[#This Row],[KnownZ]]</f>
        <v>4.5000000000015916E-2</v>
      </c>
    </row>
    <row r="18" spans="1:23" x14ac:dyDescent="0.25">
      <c r="A18" s="6" t="s">
        <v>146</v>
      </c>
      <c r="B18" s="18">
        <v>417412.58500000002</v>
      </c>
      <c r="C18" s="18">
        <v>3730702.7940000002</v>
      </c>
      <c r="D18" s="18">
        <v>631.47199999999998</v>
      </c>
      <c r="E18" s="18">
        <v>631.471</v>
      </c>
      <c r="F18" s="9" t="s">
        <v>260</v>
      </c>
      <c r="G18" s="17">
        <v>-1E-3</v>
      </c>
      <c r="H18" s="13"/>
      <c r="I18" s="6" t="s">
        <v>146</v>
      </c>
      <c r="J18" s="18">
        <v>417412.58500000002</v>
      </c>
      <c r="K18" s="18">
        <v>3730702.7940000002</v>
      </c>
      <c r="L18" s="18">
        <v>631.47199999999998</v>
      </c>
      <c r="M18" s="18">
        <v>631.471</v>
      </c>
      <c r="N18" s="9" t="s">
        <v>260</v>
      </c>
      <c r="O18" s="19">
        <v>-1E-3</v>
      </c>
      <c r="P18" s="13"/>
      <c r="Q18" s="6" t="s">
        <v>146</v>
      </c>
      <c r="R18" s="9">
        <v>417412.58500000002</v>
      </c>
      <c r="S18" s="9">
        <v>3730702.7940000002</v>
      </c>
      <c r="T18" s="9">
        <v>631.47199999999998</v>
      </c>
      <c r="U18" s="9">
        <v>631.476</v>
      </c>
      <c r="V18" s="9" t="s">
        <v>260</v>
      </c>
      <c r="W18" s="18">
        <f>Table212[[#This Row],[DEMZ]]-Table212[[#This Row],[KnownZ]]</f>
        <v>4.0000000000190994E-3</v>
      </c>
    </row>
    <row r="19" spans="1:23" x14ac:dyDescent="0.25">
      <c r="A19" s="6" t="s">
        <v>147</v>
      </c>
      <c r="B19" s="18">
        <v>427151.62</v>
      </c>
      <c r="C19" s="18">
        <v>3733760.2450000001</v>
      </c>
      <c r="D19" s="18">
        <v>755.66</v>
      </c>
      <c r="E19" s="18">
        <v>755.71900000000005</v>
      </c>
      <c r="F19" s="9" t="s">
        <v>260</v>
      </c>
      <c r="G19" s="17">
        <v>5.8999999999999997E-2</v>
      </c>
      <c r="H19" s="13"/>
      <c r="I19" s="6" t="s">
        <v>147</v>
      </c>
      <c r="J19" s="18">
        <v>427151.62</v>
      </c>
      <c r="K19" s="18">
        <v>3733760.2450000001</v>
      </c>
      <c r="L19" s="18">
        <v>755.66</v>
      </c>
      <c r="M19" s="18">
        <v>755.71900000000005</v>
      </c>
      <c r="N19" s="9" t="s">
        <v>260</v>
      </c>
      <c r="O19" s="19">
        <v>5.8999999999999997E-2</v>
      </c>
      <c r="P19" s="13"/>
      <c r="Q19" s="6" t="s">
        <v>147</v>
      </c>
      <c r="R19" s="9">
        <v>427151.62</v>
      </c>
      <c r="S19" s="9">
        <v>3733760.2450000001</v>
      </c>
      <c r="T19" s="9">
        <v>755.66</v>
      </c>
      <c r="U19" s="9">
        <v>755.71400000000006</v>
      </c>
      <c r="V19" s="9" t="s">
        <v>260</v>
      </c>
      <c r="W19" s="18">
        <f>Table212[[#This Row],[DEMZ]]-Table212[[#This Row],[KnownZ]]</f>
        <v>5.4000000000087311E-2</v>
      </c>
    </row>
    <row r="20" spans="1:23" x14ac:dyDescent="0.25">
      <c r="A20" s="6" t="s">
        <v>148</v>
      </c>
      <c r="B20" s="18">
        <v>363680.65899999999</v>
      </c>
      <c r="C20" s="18">
        <v>3723034.8930000002</v>
      </c>
      <c r="D20" s="18">
        <v>415.875</v>
      </c>
      <c r="E20" s="18">
        <v>415.93099999999998</v>
      </c>
      <c r="F20" s="9" t="s">
        <v>260</v>
      </c>
      <c r="G20" s="17">
        <v>5.6000000000000001E-2</v>
      </c>
      <c r="H20" s="13"/>
      <c r="I20" s="6" t="s">
        <v>148</v>
      </c>
      <c r="J20" s="18">
        <v>363680.65899999999</v>
      </c>
      <c r="K20" s="18">
        <v>3723034.8930000002</v>
      </c>
      <c r="L20" s="18">
        <v>415.875</v>
      </c>
      <c r="M20" s="18">
        <v>415.93099999999998</v>
      </c>
      <c r="N20" s="9" t="s">
        <v>260</v>
      </c>
      <c r="O20" s="19">
        <v>5.6000000000000001E-2</v>
      </c>
      <c r="P20" s="13"/>
      <c r="Q20" s="6" t="s">
        <v>148</v>
      </c>
      <c r="R20" s="9">
        <v>363680.65899999999</v>
      </c>
      <c r="S20" s="9">
        <v>3723034.8930000002</v>
      </c>
      <c r="T20" s="9">
        <v>415.875</v>
      </c>
      <c r="U20" s="9">
        <v>415.935</v>
      </c>
      <c r="V20" s="9" t="s">
        <v>260</v>
      </c>
      <c r="W20" s="18">
        <f>Table212[[#This Row],[DEMZ]]-Table212[[#This Row],[KnownZ]]</f>
        <v>6.0000000000002274E-2</v>
      </c>
    </row>
    <row r="21" spans="1:23" x14ac:dyDescent="0.25">
      <c r="A21" s="6" t="s">
        <v>149</v>
      </c>
      <c r="B21" s="18">
        <v>377184.17700000003</v>
      </c>
      <c r="C21" s="18">
        <v>3724896.7629999998</v>
      </c>
      <c r="D21" s="18">
        <v>369.91500000000002</v>
      </c>
      <c r="E21" s="18">
        <v>369.94900000000001</v>
      </c>
      <c r="F21" s="9" t="s">
        <v>260</v>
      </c>
      <c r="G21" s="17">
        <v>3.4000000000000002E-2</v>
      </c>
      <c r="H21" s="13"/>
      <c r="I21" s="6" t="s">
        <v>149</v>
      </c>
      <c r="J21" s="18">
        <v>377184.17700000003</v>
      </c>
      <c r="K21" s="18">
        <v>3724896.7629999998</v>
      </c>
      <c r="L21" s="18">
        <v>369.91500000000002</v>
      </c>
      <c r="M21" s="18">
        <v>369.94900000000001</v>
      </c>
      <c r="N21" s="9" t="s">
        <v>260</v>
      </c>
      <c r="O21" s="19">
        <v>3.4000000000000002E-2</v>
      </c>
      <c r="P21" s="13"/>
      <c r="Q21" s="6" t="s">
        <v>149</v>
      </c>
      <c r="R21" s="9">
        <v>377184.17700000003</v>
      </c>
      <c r="S21" s="9">
        <v>3724896.7629999998</v>
      </c>
      <c r="T21" s="9">
        <v>369.91500000000002</v>
      </c>
      <c r="U21" s="9">
        <v>369.94400000000002</v>
      </c>
      <c r="V21" s="9" t="s">
        <v>260</v>
      </c>
      <c r="W21" s="18">
        <f>Table212[[#This Row],[DEMZ]]-Table212[[#This Row],[KnownZ]]</f>
        <v>2.8999999999996362E-2</v>
      </c>
    </row>
    <row r="22" spans="1:23" x14ac:dyDescent="0.25">
      <c r="A22" s="6" t="s">
        <v>150</v>
      </c>
      <c r="B22" s="18">
        <v>389323.69799999997</v>
      </c>
      <c r="C22" s="18">
        <v>3724454.551</v>
      </c>
      <c r="D22" s="18">
        <v>383.827</v>
      </c>
      <c r="E22" s="18">
        <v>383.85700000000003</v>
      </c>
      <c r="F22" s="9" t="s">
        <v>260</v>
      </c>
      <c r="G22" s="17">
        <v>0.03</v>
      </c>
      <c r="H22" s="13"/>
      <c r="I22" s="6" t="s">
        <v>150</v>
      </c>
      <c r="J22" s="18">
        <v>389323.69799999997</v>
      </c>
      <c r="K22" s="18">
        <v>3724454.551</v>
      </c>
      <c r="L22" s="18">
        <v>383.827</v>
      </c>
      <c r="M22" s="18">
        <v>383.85700000000003</v>
      </c>
      <c r="N22" s="9" t="s">
        <v>260</v>
      </c>
      <c r="O22" s="19">
        <v>0.03</v>
      </c>
      <c r="P22" s="13"/>
      <c r="Q22" s="6" t="s">
        <v>150</v>
      </c>
      <c r="R22" s="9">
        <v>389323.69799999997</v>
      </c>
      <c r="S22" s="9">
        <v>3724454.551</v>
      </c>
      <c r="T22" s="9">
        <v>383.827</v>
      </c>
      <c r="U22" s="9">
        <v>383.858</v>
      </c>
      <c r="V22" s="9" t="s">
        <v>260</v>
      </c>
      <c r="W22" s="18">
        <f>Table212[[#This Row],[DEMZ]]-Table212[[#This Row],[KnownZ]]</f>
        <v>3.1000000000005912E-2</v>
      </c>
    </row>
    <row r="23" spans="1:23" x14ac:dyDescent="0.25">
      <c r="A23" s="6" t="s">
        <v>151</v>
      </c>
      <c r="B23" s="18">
        <v>397598.696</v>
      </c>
      <c r="C23" s="18">
        <v>3722791.1940000001</v>
      </c>
      <c r="D23" s="18">
        <v>410.851</v>
      </c>
      <c r="E23" s="18">
        <v>410.899</v>
      </c>
      <c r="F23" s="9" t="s">
        <v>260</v>
      </c>
      <c r="G23" s="17">
        <v>4.8000000000000001E-2</v>
      </c>
      <c r="H23" s="13"/>
      <c r="I23" s="6" t="s">
        <v>151</v>
      </c>
      <c r="J23" s="18">
        <v>397598.696</v>
      </c>
      <c r="K23" s="18">
        <v>3722791.1940000001</v>
      </c>
      <c r="L23" s="18">
        <v>410.851</v>
      </c>
      <c r="M23" s="18">
        <v>410.899</v>
      </c>
      <c r="N23" s="9" t="s">
        <v>260</v>
      </c>
      <c r="O23" s="19">
        <v>4.8000000000000001E-2</v>
      </c>
      <c r="P23" s="13"/>
      <c r="Q23" s="6" t="s">
        <v>151</v>
      </c>
      <c r="R23" s="9">
        <v>397598.696</v>
      </c>
      <c r="S23" s="9">
        <v>3722791.1940000001</v>
      </c>
      <c r="T23" s="9">
        <v>410.851</v>
      </c>
      <c r="U23" s="9">
        <v>410.88600000000002</v>
      </c>
      <c r="V23" s="9" t="s">
        <v>260</v>
      </c>
      <c r="W23" s="18">
        <f>Table212[[#This Row],[DEMZ]]-Table212[[#This Row],[KnownZ]]</f>
        <v>3.5000000000025011E-2</v>
      </c>
    </row>
    <row r="24" spans="1:23" x14ac:dyDescent="0.25">
      <c r="A24" s="6" t="s">
        <v>152</v>
      </c>
      <c r="B24" s="18">
        <v>402780.261</v>
      </c>
      <c r="C24" s="18">
        <v>3724258.96</v>
      </c>
      <c r="D24" s="18">
        <v>448.202</v>
      </c>
      <c r="E24" s="18">
        <v>448.22800000000001</v>
      </c>
      <c r="F24" s="9" t="s">
        <v>260</v>
      </c>
      <c r="G24" s="17">
        <v>2.5999999999999999E-2</v>
      </c>
      <c r="H24" s="13"/>
      <c r="I24" s="6" t="s">
        <v>152</v>
      </c>
      <c r="J24" s="18">
        <v>402780.261</v>
      </c>
      <c r="K24" s="18">
        <v>3724258.96</v>
      </c>
      <c r="L24" s="18">
        <v>448.202</v>
      </c>
      <c r="M24" s="18">
        <v>448.22800000000001</v>
      </c>
      <c r="N24" s="9" t="s">
        <v>260</v>
      </c>
      <c r="O24" s="19">
        <v>2.5999999999999999E-2</v>
      </c>
      <c r="P24" s="13"/>
      <c r="Q24" s="6" t="s">
        <v>152</v>
      </c>
      <c r="R24" s="9">
        <v>402780.261</v>
      </c>
      <c r="S24" s="9">
        <v>3724258.96</v>
      </c>
      <c r="T24" s="9">
        <v>448.202</v>
      </c>
      <c r="U24" s="9">
        <v>448.23599999999999</v>
      </c>
      <c r="V24" s="9" t="s">
        <v>260</v>
      </c>
      <c r="W24" s="18">
        <f>Table212[[#This Row],[DEMZ]]-Table212[[#This Row],[KnownZ]]</f>
        <v>3.3999999999991815E-2</v>
      </c>
    </row>
    <row r="25" spans="1:23" x14ac:dyDescent="0.25">
      <c r="A25" s="6" t="s">
        <v>153</v>
      </c>
      <c r="B25" s="18">
        <v>414000.66499999998</v>
      </c>
      <c r="C25" s="18">
        <v>3724198.7289999998</v>
      </c>
      <c r="D25" s="18">
        <v>482.142</v>
      </c>
      <c r="E25" s="18">
        <v>482.15199999999999</v>
      </c>
      <c r="F25" s="9" t="s">
        <v>260</v>
      </c>
      <c r="G25" s="17">
        <v>0.01</v>
      </c>
      <c r="H25" s="13"/>
      <c r="I25" s="6" t="s">
        <v>153</v>
      </c>
      <c r="J25" s="18">
        <v>414000.66499999998</v>
      </c>
      <c r="K25" s="18">
        <v>3724198.7289999998</v>
      </c>
      <c r="L25" s="18">
        <v>482.142</v>
      </c>
      <c r="M25" s="18">
        <v>482.137</v>
      </c>
      <c r="N25" s="9" t="s">
        <v>260</v>
      </c>
      <c r="O25" s="19">
        <v>-5.0000000000000001E-3</v>
      </c>
      <c r="P25" s="13"/>
      <c r="Q25" s="6" t="s">
        <v>153</v>
      </c>
      <c r="R25" s="9">
        <v>414000.66499999998</v>
      </c>
      <c r="S25" s="9">
        <v>3724198.7289999998</v>
      </c>
      <c r="T25" s="9">
        <v>482.142</v>
      </c>
      <c r="U25" s="9">
        <v>482.12299999999999</v>
      </c>
      <c r="V25" s="9" t="s">
        <v>260</v>
      </c>
      <c r="W25" s="18">
        <f>Table212[[#This Row],[DEMZ]]-Table212[[#This Row],[KnownZ]]</f>
        <v>-1.9000000000005457E-2</v>
      </c>
    </row>
    <row r="26" spans="1:23" x14ac:dyDescent="0.25">
      <c r="A26" s="6" t="s">
        <v>154</v>
      </c>
      <c r="B26" s="18">
        <v>429595.76400000002</v>
      </c>
      <c r="C26" s="18">
        <v>3721269.466</v>
      </c>
      <c r="D26" s="18">
        <v>590.63800000000003</v>
      </c>
      <c r="E26" s="18">
        <v>590.77200000000005</v>
      </c>
      <c r="F26" s="9" t="s">
        <v>260</v>
      </c>
      <c r="G26" s="17">
        <v>0.13400000000000001</v>
      </c>
      <c r="H26" s="13"/>
      <c r="I26" s="6" t="s">
        <v>154</v>
      </c>
      <c r="J26" s="18">
        <v>429595.76400000002</v>
      </c>
      <c r="K26" s="18">
        <v>3721269.466</v>
      </c>
      <c r="L26" s="18">
        <v>590.63800000000003</v>
      </c>
      <c r="M26" s="18">
        <v>590.77200000000005</v>
      </c>
      <c r="N26" s="9" t="s">
        <v>260</v>
      </c>
      <c r="O26" s="19">
        <v>0.13400000000000001</v>
      </c>
      <c r="P26" s="13"/>
      <c r="Q26" s="6" t="s">
        <v>154</v>
      </c>
      <c r="R26" s="9">
        <v>429595.76400000002</v>
      </c>
      <c r="S26" s="9">
        <v>3721269.466</v>
      </c>
      <c r="T26" s="9">
        <v>590.63800000000003</v>
      </c>
      <c r="U26" s="9">
        <v>590.75300000000004</v>
      </c>
      <c r="V26" s="9" t="s">
        <v>260</v>
      </c>
      <c r="W26" s="18">
        <f>Table212[[#This Row],[DEMZ]]-Table212[[#This Row],[KnownZ]]</f>
        <v>0.11500000000000909</v>
      </c>
    </row>
    <row r="27" spans="1:23" x14ac:dyDescent="0.25">
      <c r="A27" s="6" t="s">
        <v>155</v>
      </c>
      <c r="B27" s="18">
        <v>365878.614</v>
      </c>
      <c r="C27" s="18">
        <v>3714984.2949999999</v>
      </c>
      <c r="D27" s="18">
        <v>371.53</v>
      </c>
      <c r="E27" s="18">
        <v>371.56299999999999</v>
      </c>
      <c r="F27" s="9" t="s">
        <v>260</v>
      </c>
      <c r="G27" s="17">
        <v>3.3000000000000002E-2</v>
      </c>
      <c r="H27" s="13"/>
      <c r="I27" s="6" t="s">
        <v>155</v>
      </c>
      <c r="J27" s="18">
        <v>365878.614</v>
      </c>
      <c r="K27" s="18">
        <v>3714984.2949999999</v>
      </c>
      <c r="L27" s="18">
        <v>371.53</v>
      </c>
      <c r="M27" s="18">
        <v>371.56299999999999</v>
      </c>
      <c r="N27" s="9" t="s">
        <v>260</v>
      </c>
      <c r="O27" s="19">
        <v>3.3000000000000002E-2</v>
      </c>
      <c r="P27" s="13"/>
      <c r="Q27" s="6" t="s">
        <v>155</v>
      </c>
      <c r="R27" s="9">
        <v>365878.614</v>
      </c>
      <c r="S27" s="9">
        <v>3714984.2949999999</v>
      </c>
      <c r="T27" s="9">
        <v>371.53</v>
      </c>
      <c r="U27" s="9">
        <v>371.56700000000001</v>
      </c>
      <c r="V27" s="9" t="s">
        <v>260</v>
      </c>
      <c r="W27" s="18">
        <f>Table212[[#This Row],[DEMZ]]-Table212[[#This Row],[KnownZ]]</f>
        <v>3.7000000000034561E-2</v>
      </c>
    </row>
    <row r="28" spans="1:23" x14ac:dyDescent="0.25">
      <c r="A28" s="6" t="s">
        <v>156</v>
      </c>
      <c r="B28" s="18">
        <v>377061.924</v>
      </c>
      <c r="C28" s="18">
        <v>3714642.2910000002</v>
      </c>
      <c r="D28" s="18">
        <v>334.55700000000002</v>
      </c>
      <c r="E28" s="18">
        <v>334.56</v>
      </c>
      <c r="F28" s="9" t="s">
        <v>260</v>
      </c>
      <c r="G28" s="17">
        <v>3.0000000000000001E-3</v>
      </c>
      <c r="H28" s="13"/>
      <c r="I28" s="6" t="s">
        <v>156</v>
      </c>
      <c r="J28" s="18">
        <v>377061.924</v>
      </c>
      <c r="K28" s="18">
        <v>3714642.2910000002</v>
      </c>
      <c r="L28" s="18">
        <v>334.55700000000002</v>
      </c>
      <c r="M28" s="18">
        <v>334.56</v>
      </c>
      <c r="N28" s="9" t="s">
        <v>260</v>
      </c>
      <c r="O28" s="19">
        <v>3.0000000000000001E-3</v>
      </c>
      <c r="P28" s="13"/>
      <c r="Q28" s="6" t="s">
        <v>156</v>
      </c>
      <c r="R28" s="9">
        <v>377061.924</v>
      </c>
      <c r="S28" s="9">
        <v>3714642.2910000002</v>
      </c>
      <c r="T28" s="9">
        <v>334.55700000000002</v>
      </c>
      <c r="U28" s="9">
        <v>334.56099999999998</v>
      </c>
      <c r="V28" s="9" t="s">
        <v>260</v>
      </c>
      <c r="W28" s="18">
        <f>Table212[[#This Row],[DEMZ]]-Table212[[#This Row],[KnownZ]]</f>
        <v>3.999999999962256E-3</v>
      </c>
    </row>
    <row r="29" spans="1:23" x14ac:dyDescent="0.25">
      <c r="A29" s="6" t="s">
        <v>157</v>
      </c>
      <c r="B29" s="18">
        <v>388410.84100000001</v>
      </c>
      <c r="C29" s="18">
        <v>3715625.7910000002</v>
      </c>
      <c r="D29" s="18">
        <v>354.62400000000002</v>
      </c>
      <c r="E29" s="18">
        <v>354.654</v>
      </c>
      <c r="F29" s="9" t="s">
        <v>260</v>
      </c>
      <c r="G29" s="17">
        <v>0.03</v>
      </c>
      <c r="H29" s="13"/>
      <c r="I29" s="6" t="s">
        <v>157</v>
      </c>
      <c r="J29" s="18">
        <v>388410.84100000001</v>
      </c>
      <c r="K29" s="18">
        <v>3715625.7910000002</v>
      </c>
      <c r="L29" s="18">
        <v>354.62400000000002</v>
      </c>
      <c r="M29" s="18">
        <v>354.654</v>
      </c>
      <c r="N29" s="9" t="s">
        <v>260</v>
      </c>
      <c r="O29" s="19">
        <v>0.03</v>
      </c>
      <c r="P29" s="13"/>
      <c r="Q29" s="6" t="s">
        <v>157</v>
      </c>
      <c r="R29" s="9">
        <v>388410.84100000001</v>
      </c>
      <c r="S29" s="9">
        <v>3715625.7910000002</v>
      </c>
      <c r="T29" s="9">
        <v>354.62400000000002</v>
      </c>
      <c r="U29" s="9">
        <v>354.66</v>
      </c>
      <c r="V29" s="9" t="s">
        <v>260</v>
      </c>
      <c r="W29" s="18">
        <f>Table212[[#This Row],[DEMZ]]-Table212[[#This Row],[KnownZ]]</f>
        <v>3.6000000000001364E-2</v>
      </c>
    </row>
    <row r="30" spans="1:23" x14ac:dyDescent="0.25">
      <c r="A30" s="31" t="s">
        <v>158</v>
      </c>
      <c r="B30" s="32">
        <v>396739.26699999999</v>
      </c>
      <c r="C30" s="32">
        <v>3713571.3539999998</v>
      </c>
      <c r="D30" s="32">
        <v>369.36599999999999</v>
      </c>
      <c r="E30" s="33">
        <v>369.35700000000003</v>
      </c>
      <c r="F30" s="9" t="s">
        <v>260</v>
      </c>
      <c r="G30" s="34">
        <v>-8.9999999999999993E-3</v>
      </c>
      <c r="H30" s="13"/>
      <c r="I30" s="31" t="s">
        <v>158</v>
      </c>
      <c r="J30" s="32">
        <v>396739.26699999999</v>
      </c>
      <c r="K30" s="32">
        <v>3713571.3539999998</v>
      </c>
      <c r="L30" s="32">
        <v>369.36599999999999</v>
      </c>
      <c r="M30" s="32">
        <v>369.35700000000003</v>
      </c>
      <c r="N30" s="9" t="s">
        <v>260</v>
      </c>
      <c r="O30" s="32">
        <v>-8.9999999999999993E-3</v>
      </c>
      <c r="P30" s="13"/>
      <c r="Q30" s="6" t="s">
        <v>158</v>
      </c>
      <c r="R30" s="9">
        <v>396739.26699999999</v>
      </c>
      <c r="S30" s="9">
        <v>3713571.3539999998</v>
      </c>
      <c r="T30" s="9">
        <v>369.36599999999999</v>
      </c>
      <c r="U30" s="9">
        <v>369.36500000000001</v>
      </c>
      <c r="V30" s="9" t="s">
        <v>260</v>
      </c>
      <c r="W30" s="18">
        <f>Table212[[#This Row],[DEMZ]]-Table212[[#This Row],[KnownZ]]</f>
        <v>-9.9999999997635314E-4</v>
      </c>
    </row>
    <row r="31" spans="1:23" x14ac:dyDescent="0.25">
      <c r="A31" s="31" t="s">
        <v>159</v>
      </c>
      <c r="B31" s="32">
        <v>404634.85100000002</v>
      </c>
      <c r="C31" s="32">
        <v>3710557.7620000001</v>
      </c>
      <c r="D31" s="32">
        <v>401.786</v>
      </c>
      <c r="E31" s="33">
        <v>401.81299999999999</v>
      </c>
      <c r="F31" s="9" t="s">
        <v>260</v>
      </c>
      <c r="G31" s="34">
        <v>2.7E-2</v>
      </c>
      <c r="I31" s="31" t="s">
        <v>159</v>
      </c>
      <c r="J31" s="32">
        <v>404634.85100000002</v>
      </c>
      <c r="K31" s="32">
        <v>3710557.7620000001</v>
      </c>
      <c r="L31" s="32">
        <v>401.786</v>
      </c>
      <c r="M31" s="32">
        <v>401.81299999999999</v>
      </c>
      <c r="N31" s="9" t="s">
        <v>260</v>
      </c>
      <c r="O31" s="32">
        <v>2.7E-2</v>
      </c>
      <c r="Q31" s="31" t="s">
        <v>159</v>
      </c>
      <c r="R31" s="32">
        <v>404634.85100000002</v>
      </c>
      <c r="S31" s="32">
        <v>3710557.7620000001</v>
      </c>
      <c r="T31" s="32">
        <v>401.786</v>
      </c>
      <c r="U31" s="32">
        <v>401.80099999999999</v>
      </c>
      <c r="V31" s="32" t="s">
        <v>260</v>
      </c>
      <c r="W31" s="32">
        <f>Table212[[#This Row],[DEMZ]]-Table212[[#This Row],[KnownZ]]</f>
        <v>1.4999999999986358E-2</v>
      </c>
    </row>
    <row r="32" spans="1:23" x14ac:dyDescent="0.25">
      <c r="A32" s="31" t="s">
        <v>160</v>
      </c>
      <c r="B32" s="32">
        <v>414282.75199999998</v>
      </c>
      <c r="C32" s="32">
        <v>3712832.6409999998</v>
      </c>
      <c r="D32" s="32">
        <v>394.46300000000002</v>
      </c>
      <c r="E32" s="33">
        <v>394.46899999999999</v>
      </c>
      <c r="F32" s="9" t="s">
        <v>260</v>
      </c>
      <c r="G32" s="34">
        <v>6.0000000000000001E-3</v>
      </c>
      <c r="I32" s="31" t="s">
        <v>160</v>
      </c>
      <c r="J32" s="32">
        <v>414282.75199999998</v>
      </c>
      <c r="K32" s="32">
        <v>3712832.6409999998</v>
      </c>
      <c r="L32" s="32">
        <v>394.46300000000002</v>
      </c>
      <c r="M32" s="32">
        <v>394.46899999999999</v>
      </c>
      <c r="N32" s="9" t="s">
        <v>260</v>
      </c>
      <c r="O32" s="32">
        <v>6.0000000000000001E-3</v>
      </c>
      <c r="Q32" s="31" t="s">
        <v>160</v>
      </c>
      <c r="R32" s="32">
        <v>414282.75199999998</v>
      </c>
      <c r="S32" s="32">
        <v>3712832.6409999998</v>
      </c>
      <c r="T32" s="32">
        <v>394.46300000000002</v>
      </c>
      <c r="U32" s="32">
        <v>394.47300000000001</v>
      </c>
      <c r="V32" s="32" t="s">
        <v>260</v>
      </c>
      <c r="W32" s="32">
        <f>Table212[[#This Row],[DEMZ]]-Table212[[#This Row],[KnownZ]]</f>
        <v>9.9999999999909051E-3</v>
      </c>
    </row>
    <row r="33" spans="1:23" x14ac:dyDescent="0.25">
      <c r="A33" s="31" t="s">
        <v>161</v>
      </c>
      <c r="B33" s="32">
        <v>344093.55900000001</v>
      </c>
      <c r="C33" s="32">
        <v>3701117.0090000001</v>
      </c>
      <c r="D33" s="32">
        <v>331.39299999999997</v>
      </c>
      <c r="E33" s="33">
        <v>331.315</v>
      </c>
      <c r="F33" s="9" t="s">
        <v>260</v>
      </c>
      <c r="G33" s="34">
        <v>-7.8E-2</v>
      </c>
      <c r="I33" s="31" t="s">
        <v>161</v>
      </c>
      <c r="J33" s="32">
        <v>344093.55900000001</v>
      </c>
      <c r="K33" s="32">
        <v>3701117.0090000001</v>
      </c>
      <c r="L33" s="32">
        <v>331.39299999999997</v>
      </c>
      <c r="M33" s="32">
        <v>331.315</v>
      </c>
      <c r="N33" s="9" t="s">
        <v>260</v>
      </c>
      <c r="O33" s="32">
        <v>-7.8E-2</v>
      </c>
      <c r="Q33" s="31" t="s">
        <v>161</v>
      </c>
      <c r="R33" s="32">
        <v>344093.55900000001</v>
      </c>
      <c r="S33" s="32">
        <v>3701117.0090000001</v>
      </c>
      <c r="T33" s="32">
        <v>331.39299999999997</v>
      </c>
      <c r="U33" s="32">
        <v>331.32</v>
      </c>
      <c r="V33" s="32" t="s">
        <v>260</v>
      </c>
      <c r="W33" s="32">
        <f>Table212[[#This Row],[DEMZ]]-Table212[[#This Row],[KnownZ]]</f>
        <v>-7.2999999999979082E-2</v>
      </c>
    </row>
    <row r="34" spans="1:23" x14ac:dyDescent="0.25">
      <c r="A34" s="31" t="s">
        <v>162</v>
      </c>
      <c r="B34" s="32">
        <v>352093.353</v>
      </c>
      <c r="C34" s="32">
        <v>3700048.5619999999</v>
      </c>
      <c r="D34" s="32">
        <v>324.45999999999998</v>
      </c>
      <c r="E34" s="33">
        <v>324.41000000000003</v>
      </c>
      <c r="F34" s="9" t="s">
        <v>260</v>
      </c>
      <c r="G34" s="34">
        <v>-0.05</v>
      </c>
      <c r="I34" s="31" t="s">
        <v>162</v>
      </c>
      <c r="J34" s="32">
        <v>352093.353</v>
      </c>
      <c r="K34" s="32">
        <v>3700048.5619999999</v>
      </c>
      <c r="L34" s="32">
        <v>324.45999999999998</v>
      </c>
      <c r="M34" s="32">
        <v>324.41000000000003</v>
      </c>
      <c r="N34" s="9" t="s">
        <v>260</v>
      </c>
      <c r="O34" s="32">
        <v>-0.05</v>
      </c>
      <c r="Q34" s="31" t="s">
        <v>162</v>
      </c>
      <c r="R34" s="32">
        <v>352093.353</v>
      </c>
      <c r="S34" s="32">
        <v>3700048.5619999999</v>
      </c>
      <c r="T34" s="32">
        <v>324.45999999999998</v>
      </c>
      <c r="U34" s="32">
        <v>324.40899999999999</v>
      </c>
      <c r="V34" s="32" t="s">
        <v>260</v>
      </c>
      <c r="W34" s="32">
        <f>Table212[[#This Row],[DEMZ]]-Table212[[#This Row],[KnownZ]]</f>
        <v>-5.0999999999987722E-2</v>
      </c>
    </row>
    <row r="35" spans="1:23" x14ac:dyDescent="0.25">
      <c r="A35" s="31" t="s">
        <v>163</v>
      </c>
      <c r="B35" s="32">
        <v>365760.34</v>
      </c>
      <c r="C35" s="32">
        <v>3703732.773</v>
      </c>
      <c r="D35" s="32">
        <v>314.45100000000002</v>
      </c>
      <c r="E35" s="33">
        <v>314.45999999999998</v>
      </c>
      <c r="F35" s="9" t="s">
        <v>260</v>
      </c>
      <c r="G35" s="34">
        <v>8.9999999999999993E-3</v>
      </c>
      <c r="I35" s="31" t="s">
        <v>163</v>
      </c>
      <c r="J35" s="32">
        <v>365760.34</v>
      </c>
      <c r="K35" s="32">
        <v>3703732.773</v>
      </c>
      <c r="L35" s="32">
        <v>314.45100000000002</v>
      </c>
      <c r="M35" s="32">
        <v>314.45999999999998</v>
      </c>
      <c r="N35" s="9" t="s">
        <v>260</v>
      </c>
      <c r="O35" s="32">
        <v>8.9999999999999993E-3</v>
      </c>
      <c r="Q35" s="31" t="s">
        <v>163</v>
      </c>
      <c r="R35" s="32">
        <v>365760.34</v>
      </c>
      <c r="S35" s="32">
        <v>3703732.773</v>
      </c>
      <c r="T35" s="32">
        <v>314.45100000000002</v>
      </c>
      <c r="U35" s="32">
        <v>314.45999999999998</v>
      </c>
      <c r="V35" s="32" t="s">
        <v>260</v>
      </c>
      <c r="W35" s="32">
        <f>Table212[[#This Row],[DEMZ]]-Table212[[#This Row],[KnownZ]]</f>
        <v>8.9999999999577085E-3</v>
      </c>
    </row>
    <row r="36" spans="1:23" x14ac:dyDescent="0.25">
      <c r="A36" s="31" t="s">
        <v>164</v>
      </c>
      <c r="B36" s="32">
        <v>375970.353</v>
      </c>
      <c r="C36" s="32">
        <v>3703546.3829999999</v>
      </c>
      <c r="D36" s="32">
        <v>301.27499999999998</v>
      </c>
      <c r="E36" s="33">
        <v>301.27300000000002</v>
      </c>
      <c r="F36" s="9" t="s">
        <v>260</v>
      </c>
      <c r="G36" s="34">
        <v>-2E-3</v>
      </c>
      <c r="I36" s="31" t="s">
        <v>164</v>
      </c>
      <c r="J36" s="32">
        <v>375970.353</v>
      </c>
      <c r="K36" s="32">
        <v>3703546.3829999999</v>
      </c>
      <c r="L36" s="32">
        <v>301.27499999999998</v>
      </c>
      <c r="M36" s="32">
        <v>301.27300000000002</v>
      </c>
      <c r="N36" s="9" t="s">
        <v>260</v>
      </c>
      <c r="O36" s="32">
        <v>-2E-3</v>
      </c>
      <c r="Q36" s="31" t="s">
        <v>164</v>
      </c>
      <c r="R36" s="32">
        <v>375970.353</v>
      </c>
      <c r="S36" s="32">
        <v>3703546.3829999999</v>
      </c>
      <c r="T36" s="32">
        <v>301.27499999999998</v>
      </c>
      <c r="U36" s="32">
        <v>301.28100000000001</v>
      </c>
      <c r="V36" s="32" t="s">
        <v>260</v>
      </c>
      <c r="W36" s="32">
        <f>Table212[[#This Row],[DEMZ]]-Table212[[#This Row],[KnownZ]]</f>
        <v>6.0000000000286491E-3</v>
      </c>
    </row>
    <row r="37" spans="1:23" x14ac:dyDescent="0.25">
      <c r="A37" s="31" t="s">
        <v>165</v>
      </c>
      <c r="B37" s="32">
        <v>387295.70199999999</v>
      </c>
      <c r="C37" s="32">
        <v>3700359.804</v>
      </c>
      <c r="D37" s="32">
        <v>313.02300000000002</v>
      </c>
      <c r="E37" s="33">
        <v>312.983</v>
      </c>
      <c r="F37" s="9" t="s">
        <v>260</v>
      </c>
      <c r="G37" s="34">
        <v>-0.04</v>
      </c>
      <c r="I37" s="31" t="s">
        <v>165</v>
      </c>
      <c r="J37" s="32">
        <v>387295.70199999999</v>
      </c>
      <c r="K37" s="32">
        <v>3700359.804</v>
      </c>
      <c r="L37" s="32">
        <v>313.02300000000002</v>
      </c>
      <c r="M37" s="32">
        <v>312.983</v>
      </c>
      <c r="N37" s="9" t="s">
        <v>260</v>
      </c>
      <c r="O37" s="32">
        <v>-0.04</v>
      </c>
      <c r="Q37" s="31" t="s">
        <v>165</v>
      </c>
      <c r="R37" s="32">
        <v>387295.70199999999</v>
      </c>
      <c r="S37" s="32">
        <v>3700359.804</v>
      </c>
      <c r="T37" s="32">
        <v>313.02300000000002</v>
      </c>
      <c r="U37" s="32">
        <v>312.98399999999998</v>
      </c>
      <c r="V37" s="32" t="s">
        <v>260</v>
      </c>
      <c r="W37" s="32">
        <f>Table212[[#This Row],[DEMZ]]-Table212[[#This Row],[KnownZ]]</f>
        <v>-3.900000000004411E-2</v>
      </c>
    </row>
    <row r="38" spans="1:23" x14ac:dyDescent="0.25">
      <c r="A38" s="31" t="s">
        <v>166</v>
      </c>
      <c r="B38" s="32">
        <v>399936.87</v>
      </c>
      <c r="C38" s="32">
        <v>3700829.77</v>
      </c>
      <c r="D38" s="32">
        <v>329.18</v>
      </c>
      <c r="E38" s="33">
        <v>329.15800000000002</v>
      </c>
      <c r="F38" s="9" t="s">
        <v>260</v>
      </c>
      <c r="G38" s="34">
        <v>-2.1999999999999999E-2</v>
      </c>
      <c r="I38" s="31" t="s">
        <v>166</v>
      </c>
      <c r="J38" s="32">
        <v>399936.87</v>
      </c>
      <c r="K38" s="32">
        <v>3700829.77</v>
      </c>
      <c r="L38" s="32">
        <v>329.18</v>
      </c>
      <c r="M38" s="32">
        <v>329.15800000000002</v>
      </c>
      <c r="N38" s="9" t="s">
        <v>260</v>
      </c>
      <c r="O38" s="32">
        <v>-2.1999999999999999E-2</v>
      </c>
      <c r="Q38" s="31" t="s">
        <v>166</v>
      </c>
      <c r="R38" s="32">
        <v>399936.87</v>
      </c>
      <c r="S38" s="32">
        <v>3700829.77</v>
      </c>
      <c r="T38" s="32">
        <v>329.18</v>
      </c>
      <c r="U38" s="32">
        <v>329.166</v>
      </c>
      <c r="V38" s="32" t="s">
        <v>260</v>
      </c>
      <c r="W38" s="32">
        <f>Table212[[#This Row],[DEMZ]]-Table212[[#This Row],[KnownZ]]</f>
        <v>-1.4000000000010004E-2</v>
      </c>
    </row>
    <row r="39" spans="1:23" x14ac:dyDescent="0.25">
      <c r="A39" s="31" t="s">
        <v>167</v>
      </c>
      <c r="B39" s="32">
        <v>407488.35399999999</v>
      </c>
      <c r="C39" s="32">
        <v>3703286.835</v>
      </c>
      <c r="D39" s="32">
        <v>354.23</v>
      </c>
      <c r="E39" s="33">
        <v>354.24200000000002</v>
      </c>
      <c r="F39" s="9" t="s">
        <v>260</v>
      </c>
      <c r="G39" s="34">
        <v>1.2E-2</v>
      </c>
      <c r="I39" s="31" t="s">
        <v>167</v>
      </c>
      <c r="J39" s="32">
        <v>407488.35399999999</v>
      </c>
      <c r="K39" s="32">
        <v>3703286.835</v>
      </c>
      <c r="L39" s="32">
        <v>354.23</v>
      </c>
      <c r="M39" s="32">
        <v>354.24200000000002</v>
      </c>
      <c r="N39" s="9" t="s">
        <v>260</v>
      </c>
      <c r="O39" s="32">
        <v>1.2E-2</v>
      </c>
      <c r="Q39" s="31" t="s">
        <v>167</v>
      </c>
      <c r="R39" s="32">
        <v>407488.35399999999</v>
      </c>
      <c r="S39" s="32">
        <v>3703286.835</v>
      </c>
      <c r="T39" s="32">
        <v>354.23</v>
      </c>
      <c r="U39" s="32">
        <v>354.24400000000003</v>
      </c>
      <c r="V39" s="32" t="s">
        <v>260</v>
      </c>
      <c r="W39" s="32">
        <f>Table212[[#This Row],[DEMZ]]-Table212[[#This Row],[KnownZ]]</f>
        <v>1.4000000000010004E-2</v>
      </c>
    </row>
    <row r="40" spans="1:23" x14ac:dyDescent="0.25">
      <c r="A40" s="31" t="s">
        <v>168</v>
      </c>
      <c r="B40" s="32">
        <v>413521.97399999999</v>
      </c>
      <c r="C40" s="32">
        <v>3700319.4989999998</v>
      </c>
      <c r="D40" s="32">
        <v>356.98700000000002</v>
      </c>
      <c r="E40" s="33">
        <v>356.96800000000002</v>
      </c>
      <c r="F40" s="9" t="s">
        <v>260</v>
      </c>
      <c r="G40" s="34">
        <v>-1.9E-2</v>
      </c>
      <c r="I40" s="31" t="s">
        <v>168</v>
      </c>
      <c r="J40" s="32">
        <v>413521.97399999999</v>
      </c>
      <c r="K40" s="32">
        <v>3700319.4989999998</v>
      </c>
      <c r="L40" s="32">
        <v>356.98700000000002</v>
      </c>
      <c r="M40" s="32">
        <v>356.96800000000002</v>
      </c>
      <c r="N40" s="9" t="s">
        <v>260</v>
      </c>
      <c r="O40" s="32">
        <v>-1.9E-2</v>
      </c>
      <c r="Q40" s="31" t="s">
        <v>168</v>
      </c>
      <c r="R40" s="32">
        <v>413521.97399999999</v>
      </c>
      <c r="S40" s="32">
        <v>3700319.4989999998</v>
      </c>
      <c r="T40" s="32">
        <v>356.98700000000002</v>
      </c>
      <c r="U40" s="32">
        <v>356.95800000000003</v>
      </c>
      <c r="V40" s="32" t="s">
        <v>260</v>
      </c>
      <c r="W40" s="32">
        <f>Table212[[#This Row],[DEMZ]]-Table212[[#This Row],[KnownZ]]</f>
        <v>-2.8999999999996362E-2</v>
      </c>
    </row>
    <row r="41" spans="1:23" x14ac:dyDescent="0.25">
      <c r="A41" s="31" t="s">
        <v>169</v>
      </c>
      <c r="B41" s="32">
        <v>425567.33399999997</v>
      </c>
      <c r="C41" s="32">
        <v>3701571.395</v>
      </c>
      <c r="D41" s="32">
        <v>388.24099999999999</v>
      </c>
      <c r="E41" s="33">
        <v>388.267</v>
      </c>
      <c r="F41" s="9" t="s">
        <v>260</v>
      </c>
      <c r="G41" s="34">
        <v>2.5999999999999999E-2</v>
      </c>
      <c r="I41" s="31" t="s">
        <v>169</v>
      </c>
      <c r="J41" s="32">
        <v>425567.33399999997</v>
      </c>
      <c r="K41" s="32">
        <v>3701571.395</v>
      </c>
      <c r="L41" s="32">
        <v>388.24099999999999</v>
      </c>
      <c r="M41" s="32">
        <v>388.267</v>
      </c>
      <c r="N41" s="9" t="s">
        <v>260</v>
      </c>
      <c r="O41" s="32">
        <v>2.5999999999999999E-2</v>
      </c>
      <c r="Q41" s="31" t="s">
        <v>169</v>
      </c>
      <c r="R41" s="32">
        <v>425567.33399999997</v>
      </c>
      <c r="S41" s="32">
        <v>3701571.395</v>
      </c>
      <c r="T41" s="32">
        <v>388.24099999999999</v>
      </c>
      <c r="U41" s="32">
        <v>388.25400000000002</v>
      </c>
      <c r="V41" s="32" t="s">
        <v>260</v>
      </c>
      <c r="W41" s="32">
        <f>Table212[[#This Row],[DEMZ]]-Table212[[#This Row],[KnownZ]]</f>
        <v>1.3000000000033651E-2</v>
      </c>
    </row>
    <row r="42" spans="1:23" x14ac:dyDescent="0.25">
      <c r="A42" s="31" t="s">
        <v>170</v>
      </c>
      <c r="B42" s="32">
        <v>425561.31900000002</v>
      </c>
      <c r="C42" s="32">
        <v>3701609.4309999999</v>
      </c>
      <c r="D42" s="32">
        <v>388.48700000000002</v>
      </c>
      <c r="E42" s="33">
        <v>388.495</v>
      </c>
      <c r="F42" s="9" t="s">
        <v>260</v>
      </c>
      <c r="G42" s="34">
        <v>8.0000000000000002E-3</v>
      </c>
      <c r="I42" s="31" t="s">
        <v>170</v>
      </c>
      <c r="J42" s="32">
        <v>425561.31900000002</v>
      </c>
      <c r="K42" s="32">
        <v>3701609.4309999999</v>
      </c>
      <c r="L42" s="32">
        <v>388.48700000000002</v>
      </c>
      <c r="M42" s="32">
        <v>388.495</v>
      </c>
      <c r="N42" s="9" t="s">
        <v>260</v>
      </c>
      <c r="O42" s="32">
        <v>8.0000000000000002E-3</v>
      </c>
      <c r="Q42" s="31" t="s">
        <v>170</v>
      </c>
      <c r="R42" s="32">
        <v>425561.31900000002</v>
      </c>
      <c r="S42" s="32">
        <v>3701609.4309999999</v>
      </c>
      <c r="T42" s="32">
        <v>388.48700000000002</v>
      </c>
      <c r="U42" s="32">
        <v>388.48599999999999</v>
      </c>
      <c r="V42" s="32" t="s">
        <v>260</v>
      </c>
      <c r="W42" s="32">
        <f>Table212[[#This Row],[DEMZ]]-Table212[[#This Row],[KnownZ]]</f>
        <v>-1.0000000000331966E-3</v>
      </c>
    </row>
    <row r="43" spans="1:23" x14ac:dyDescent="0.25">
      <c r="A43" s="31" t="s">
        <v>171</v>
      </c>
      <c r="B43" s="32">
        <v>436087.51699999999</v>
      </c>
      <c r="C43" s="32">
        <v>3700788.094</v>
      </c>
      <c r="D43" s="32">
        <v>453.70699999999999</v>
      </c>
      <c r="E43" s="33">
        <v>453.74299999999999</v>
      </c>
      <c r="F43" s="9" t="s">
        <v>260</v>
      </c>
      <c r="G43" s="34">
        <v>3.5999999999999997E-2</v>
      </c>
      <c r="I43" s="31" t="s">
        <v>171</v>
      </c>
      <c r="J43" s="32">
        <v>436087.51699999999</v>
      </c>
      <c r="K43" s="32">
        <v>3700788.094</v>
      </c>
      <c r="L43" s="32">
        <v>453.70699999999999</v>
      </c>
      <c r="M43" s="32">
        <v>453.74299999999999</v>
      </c>
      <c r="N43" s="9" t="s">
        <v>260</v>
      </c>
      <c r="O43" s="32">
        <v>3.5999999999999997E-2</v>
      </c>
      <c r="Q43" s="31" t="s">
        <v>171</v>
      </c>
      <c r="R43" s="32">
        <v>436087.51699999999</v>
      </c>
      <c r="S43" s="32">
        <v>3700788.094</v>
      </c>
      <c r="T43" s="32">
        <v>453.70699999999999</v>
      </c>
      <c r="U43" s="32">
        <v>453.71899999999999</v>
      </c>
      <c r="V43" s="32" t="s">
        <v>260</v>
      </c>
      <c r="W43" s="32">
        <f>Table212[[#This Row],[DEMZ]]-Table212[[#This Row],[KnownZ]]</f>
        <v>1.2000000000000455E-2</v>
      </c>
    </row>
    <row r="44" spans="1:23" x14ac:dyDescent="0.25">
      <c r="A44" s="31" t="s">
        <v>172</v>
      </c>
      <c r="B44" s="32">
        <v>455584.88900000002</v>
      </c>
      <c r="C44" s="32">
        <v>3701805.4789999998</v>
      </c>
      <c r="D44" s="32">
        <v>642.11599999999999</v>
      </c>
      <c r="E44" s="33">
        <v>642.08500000000004</v>
      </c>
      <c r="F44" s="9" t="s">
        <v>260</v>
      </c>
      <c r="G44" s="34">
        <v>-3.1E-2</v>
      </c>
      <c r="I44" s="31" t="s">
        <v>172</v>
      </c>
      <c r="J44" s="32">
        <v>455584.88900000002</v>
      </c>
      <c r="K44" s="32">
        <v>3701805.4789999998</v>
      </c>
      <c r="L44" s="32">
        <v>642.11599999999999</v>
      </c>
      <c r="M44" s="32">
        <v>642.08500000000004</v>
      </c>
      <c r="N44" s="9" t="s">
        <v>260</v>
      </c>
      <c r="O44" s="32">
        <v>-3.1E-2</v>
      </c>
      <c r="Q44" s="31" t="s">
        <v>172</v>
      </c>
      <c r="R44" s="32">
        <v>455584.88900000002</v>
      </c>
      <c r="S44" s="32">
        <v>3701805.4789999998</v>
      </c>
      <c r="T44" s="32">
        <v>642.11599999999999</v>
      </c>
      <c r="U44" s="32">
        <v>642.07799999999997</v>
      </c>
      <c r="V44" s="32" t="s">
        <v>260</v>
      </c>
      <c r="W44" s="32">
        <f>Table212[[#This Row],[DEMZ]]-Table212[[#This Row],[KnownZ]]</f>
        <v>-3.8000000000010914E-2</v>
      </c>
    </row>
    <row r="45" spans="1:23" x14ac:dyDescent="0.25">
      <c r="A45" s="31" t="s">
        <v>173</v>
      </c>
      <c r="B45" s="32">
        <v>339412.4</v>
      </c>
      <c r="C45" s="32">
        <v>3691187.5249999999</v>
      </c>
      <c r="D45" s="32">
        <v>259.41199999999998</v>
      </c>
      <c r="E45" s="33">
        <v>259.39699999999999</v>
      </c>
      <c r="F45" s="9" t="s">
        <v>260</v>
      </c>
      <c r="G45" s="34">
        <v>-1.4999999999999999E-2</v>
      </c>
      <c r="I45" s="31" t="s">
        <v>173</v>
      </c>
      <c r="J45" s="32">
        <v>339412.4</v>
      </c>
      <c r="K45" s="32">
        <v>3691187.5249999999</v>
      </c>
      <c r="L45" s="32">
        <v>259.41199999999998</v>
      </c>
      <c r="M45" s="32">
        <v>259.39699999999999</v>
      </c>
      <c r="N45" s="9" t="s">
        <v>260</v>
      </c>
      <c r="O45" s="32">
        <v>-1.4999999999999999E-2</v>
      </c>
      <c r="Q45" s="31" t="s">
        <v>173</v>
      </c>
      <c r="R45" s="32">
        <v>339412.4</v>
      </c>
      <c r="S45" s="32">
        <v>3691187.5249999999</v>
      </c>
      <c r="T45" s="32">
        <v>259.41199999999998</v>
      </c>
      <c r="U45" s="32">
        <v>259.392</v>
      </c>
      <c r="V45" s="32" t="s">
        <v>260</v>
      </c>
      <c r="W45" s="32">
        <f>Table212[[#This Row],[DEMZ]]-Table212[[#This Row],[KnownZ]]</f>
        <v>-1.999999999998181E-2</v>
      </c>
    </row>
    <row r="46" spans="1:23" x14ac:dyDescent="0.25">
      <c r="A46" s="31" t="s">
        <v>174</v>
      </c>
      <c r="B46" s="32">
        <v>352810.41899999999</v>
      </c>
      <c r="C46" s="32">
        <v>3693069.4789999998</v>
      </c>
      <c r="D46" s="32">
        <v>261.11799999999999</v>
      </c>
      <c r="E46" s="33">
        <v>261.11500000000001</v>
      </c>
      <c r="F46" s="9" t="s">
        <v>260</v>
      </c>
      <c r="G46" s="34">
        <v>-3.0000000000000001E-3</v>
      </c>
      <c r="I46" s="31" t="s">
        <v>174</v>
      </c>
      <c r="J46" s="32">
        <v>352810.41899999999</v>
      </c>
      <c r="K46" s="32">
        <v>3693069.4789999998</v>
      </c>
      <c r="L46" s="32">
        <v>261.11799999999999</v>
      </c>
      <c r="M46" s="32">
        <v>261.11500000000001</v>
      </c>
      <c r="N46" s="9" t="s">
        <v>260</v>
      </c>
      <c r="O46" s="32">
        <v>-3.0000000000000001E-3</v>
      </c>
      <c r="Q46" s="31" t="s">
        <v>174</v>
      </c>
      <c r="R46" s="32">
        <v>352810.41899999999</v>
      </c>
      <c r="S46" s="32">
        <v>3693069.4789999998</v>
      </c>
      <c r="T46" s="32">
        <v>261.11799999999999</v>
      </c>
      <c r="U46" s="32">
        <v>261.11399999999998</v>
      </c>
      <c r="V46" s="32" t="s">
        <v>260</v>
      </c>
      <c r="W46" s="32">
        <f>Table212[[#This Row],[DEMZ]]-Table212[[#This Row],[KnownZ]]</f>
        <v>-4.0000000000190994E-3</v>
      </c>
    </row>
    <row r="47" spans="1:23" x14ac:dyDescent="0.25">
      <c r="A47" s="31" t="s">
        <v>175</v>
      </c>
      <c r="B47" s="32">
        <v>367093.85600000003</v>
      </c>
      <c r="C47" s="32">
        <v>3691092.929</v>
      </c>
      <c r="D47" s="32">
        <v>303.94400000000002</v>
      </c>
      <c r="E47" s="33">
        <v>303.87799999999999</v>
      </c>
      <c r="F47" s="9" t="s">
        <v>260</v>
      </c>
      <c r="G47" s="34">
        <v>-6.6000000000000003E-2</v>
      </c>
      <c r="I47" s="31" t="s">
        <v>175</v>
      </c>
      <c r="J47" s="32">
        <v>367093.85600000003</v>
      </c>
      <c r="K47" s="32">
        <v>3691092.929</v>
      </c>
      <c r="L47" s="32">
        <v>303.94400000000002</v>
      </c>
      <c r="M47" s="32">
        <v>303.87799999999999</v>
      </c>
      <c r="N47" s="9" t="s">
        <v>260</v>
      </c>
      <c r="O47" s="32">
        <v>-6.6000000000000003E-2</v>
      </c>
      <c r="Q47" s="31" t="s">
        <v>175</v>
      </c>
      <c r="R47" s="32">
        <v>367093.85600000003</v>
      </c>
      <c r="S47" s="32">
        <v>3691092.929</v>
      </c>
      <c r="T47" s="32">
        <v>303.94400000000002</v>
      </c>
      <c r="U47" s="32">
        <v>303.87</v>
      </c>
      <c r="V47" s="32" t="s">
        <v>260</v>
      </c>
      <c r="W47" s="32">
        <f>Table212[[#This Row],[DEMZ]]-Table212[[#This Row],[KnownZ]]</f>
        <v>-7.4000000000012278E-2</v>
      </c>
    </row>
    <row r="48" spans="1:23" x14ac:dyDescent="0.25">
      <c r="A48" s="31" t="s">
        <v>176</v>
      </c>
      <c r="B48" s="32">
        <v>377016.27100000001</v>
      </c>
      <c r="C48" s="32">
        <v>3693701.9849999999</v>
      </c>
      <c r="D48" s="32">
        <v>286.637</v>
      </c>
      <c r="E48" s="33">
        <v>286.62700000000001</v>
      </c>
      <c r="F48" s="9" t="s">
        <v>260</v>
      </c>
      <c r="G48" s="34">
        <v>-0.01</v>
      </c>
      <c r="I48" s="31" t="s">
        <v>176</v>
      </c>
      <c r="J48" s="32">
        <v>377016.27100000001</v>
      </c>
      <c r="K48" s="32">
        <v>3693701.9849999999</v>
      </c>
      <c r="L48" s="32">
        <v>286.637</v>
      </c>
      <c r="M48" s="32">
        <v>286.62700000000001</v>
      </c>
      <c r="N48" s="9" t="s">
        <v>260</v>
      </c>
      <c r="O48" s="32">
        <v>-0.01</v>
      </c>
      <c r="Q48" s="31" t="s">
        <v>176</v>
      </c>
      <c r="R48" s="32">
        <v>377016.27100000001</v>
      </c>
      <c r="S48" s="32">
        <v>3693701.9849999999</v>
      </c>
      <c r="T48" s="32">
        <v>286.637</v>
      </c>
      <c r="U48" s="32">
        <v>286.61099999999999</v>
      </c>
      <c r="V48" s="32" t="s">
        <v>260</v>
      </c>
      <c r="W48" s="32">
        <f>Table212[[#This Row],[DEMZ]]-Table212[[#This Row],[KnownZ]]</f>
        <v>-2.6000000000010459E-2</v>
      </c>
    </row>
    <row r="49" spans="1:23" x14ac:dyDescent="0.25">
      <c r="A49" s="31" t="s">
        <v>177</v>
      </c>
      <c r="B49" s="32">
        <v>390379.11599999998</v>
      </c>
      <c r="C49" s="32">
        <v>3692146.1910000001</v>
      </c>
      <c r="D49" s="32">
        <v>315.03500000000003</v>
      </c>
      <c r="E49" s="33">
        <v>315.05700000000002</v>
      </c>
      <c r="F49" s="9" t="s">
        <v>260</v>
      </c>
      <c r="G49" s="34">
        <v>2.1999999999999999E-2</v>
      </c>
      <c r="I49" s="31" t="s">
        <v>177</v>
      </c>
      <c r="J49" s="32">
        <v>390379.11599999998</v>
      </c>
      <c r="K49" s="32">
        <v>3692146.1910000001</v>
      </c>
      <c r="L49" s="32">
        <v>315.03500000000003</v>
      </c>
      <c r="M49" s="32">
        <v>315.05700000000002</v>
      </c>
      <c r="N49" s="9" t="s">
        <v>260</v>
      </c>
      <c r="O49" s="32">
        <v>2.1999999999999999E-2</v>
      </c>
      <c r="Q49" s="31" t="s">
        <v>177</v>
      </c>
      <c r="R49" s="32">
        <v>390379.11599999998</v>
      </c>
      <c r="S49" s="32">
        <v>3692146.1910000001</v>
      </c>
      <c r="T49" s="32">
        <v>315.03500000000003</v>
      </c>
      <c r="U49" s="32">
        <v>315.04899999999998</v>
      </c>
      <c r="V49" s="32" t="s">
        <v>260</v>
      </c>
      <c r="W49" s="32">
        <f>Table212[[#This Row],[DEMZ]]-Table212[[#This Row],[KnownZ]]</f>
        <v>1.3999999999953161E-2</v>
      </c>
    </row>
    <row r="50" spans="1:23" x14ac:dyDescent="0.25">
      <c r="A50" s="31" t="s">
        <v>178</v>
      </c>
      <c r="B50" s="32">
        <v>390115.62900000002</v>
      </c>
      <c r="C50" s="32">
        <v>3692141.6469999999</v>
      </c>
      <c r="D50" s="32">
        <v>313.99</v>
      </c>
      <c r="E50" s="33">
        <v>314.01499999999999</v>
      </c>
      <c r="F50" s="9" t="s">
        <v>260</v>
      </c>
      <c r="G50" s="34">
        <v>2.5000000000000001E-2</v>
      </c>
      <c r="I50" s="31" t="s">
        <v>178</v>
      </c>
      <c r="J50" s="32">
        <v>390115.62900000002</v>
      </c>
      <c r="K50" s="32">
        <v>3692141.6469999999</v>
      </c>
      <c r="L50" s="32">
        <v>313.99</v>
      </c>
      <c r="M50" s="32">
        <v>314.01499999999999</v>
      </c>
      <c r="N50" s="9" t="s">
        <v>260</v>
      </c>
      <c r="O50" s="32">
        <v>2.5000000000000001E-2</v>
      </c>
      <c r="Q50" s="31" t="s">
        <v>178</v>
      </c>
      <c r="R50" s="32">
        <v>390115.62900000002</v>
      </c>
      <c r="S50" s="32">
        <v>3692141.6469999999</v>
      </c>
      <c r="T50" s="32">
        <v>313.99</v>
      </c>
      <c r="U50" s="32">
        <v>314</v>
      </c>
      <c r="V50" s="32" t="s">
        <v>260</v>
      </c>
      <c r="W50" s="32">
        <f>Table212[[#This Row],[DEMZ]]-Table212[[#This Row],[KnownZ]]</f>
        <v>9.9999999999909051E-3</v>
      </c>
    </row>
    <row r="51" spans="1:23" x14ac:dyDescent="0.25">
      <c r="A51" s="31" t="s">
        <v>179</v>
      </c>
      <c r="B51" s="32">
        <v>394432.96</v>
      </c>
      <c r="C51" s="32">
        <v>3692086.4730000002</v>
      </c>
      <c r="D51" s="32">
        <v>330.221</v>
      </c>
      <c r="E51" s="33">
        <v>330.18799999999999</v>
      </c>
      <c r="F51" s="9" t="s">
        <v>260</v>
      </c>
      <c r="G51" s="34">
        <v>-3.3000000000000002E-2</v>
      </c>
      <c r="I51" s="31" t="s">
        <v>179</v>
      </c>
      <c r="J51" s="32">
        <v>394432.96</v>
      </c>
      <c r="K51" s="32">
        <v>3692086.4730000002</v>
      </c>
      <c r="L51" s="32">
        <v>330.221</v>
      </c>
      <c r="M51" s="32">
        <v>330.18799999999999</v>
      </c>
      <c r="N51" s="9" t="s">
        <v>260</v>
      </c>
      <c r="O51" s="32">
        <v>-3.3000000000000002E-2</v>
      </c>
      <c r="Q51" s="31" t="s">
        <v>179</v>
      </c>
      <c r="R51" s="32">
        <v>394432.96</v>
      </c>
      <c r="S51" s="32">
        <v>3692086.4730000002</v>
      </c>
      <c r="T51" s="32">
        <v>330.221</v>
      </c>
      <c r="U51" s="32">
        <v>330.197</v>
      </c>
      <c r="V51" s="32" t="s">
        <v>260</v>
      </c>
      <c r="W51" s="32">
        <f>Table212[[#This Row],[DEMZ]]-Table212[[#This Row],[KnownZ]]</f>
        <v>-2.4000000000000909E-2</v>
      </c>
    </row>
    <row r="52" spans="1:23" x14ac:dyDescent="0.25">
      <c r="A52" s="31" t="s">
        <v>180</v>
      </c>
      <c r="B52" s="32">
        <v>412794.91800000001</v>
      </c>
      <c r="C52" s="32">
        <v>3690254.6570000001</v>
      </c>
      <c r="D52" s="32">
        <v>360.90199999999999</v>
      </c>
      <c r="E52" s="33">
        <v>360.88299999999998</v>
      </c>
      <c r="F52" s="9" t="s">
        <v>260</v>
      </c>
      <c r="G52" s="34">
        <v>-1.9E-2</v>
      </c>
      <c r="I52" s="31" t="s">
        <v>180</v>
      </c>
      <c r="J52" s="32">
        <v>412794.91800000001</v>
      </c>
      <c r="K52" s="32">
        <v>3690254.6570000001</v>
      </c>
      <c r="L52" s="32">
        <v>360.90199999999999</v>
      </c>
      <c r="M52" s="32">
        <v>360.88299999999998</v>
      </c>
      <c r="N52" s="9" t="s">
        <v>260</v>
      </c>
      <c r="O52" s="32">
        <v>-1.9E-2</v>
      </c>
      <c r="Q52" s="31" t="s">
        <v>180</v>
      </c>
      <c r="R52" s="32">
        <v>412794.91800000001</v>
      </c>
      <c r="S52" s="32">
        <v>3690254.6570000001</v>
      </c>
      <c r="T52" s="32">
        <v>360.90199999999999</v>
      </c>
      <c r="U52" s="32">
        <v>360.87299999999999</v>
      </c>
      <c r="V52" s="32" t="s">
        <v>260</v>
      </c>
      <c r="W52" s="32">
        <f>Table212[[#This Row],[DEMZ]]-Table212[[#This Row],[KnownZ]]</f>
        <v>-2.8999999999996362E-2</v>
      </c>
    </row>
    <row r="53" spans="1:23" x14ac:dyDescent="0.25">
      <c r="A53" s="31" t="s">
        <v>181</v>
      </c>
      <c r="B53" s="32">
        <v>420067.09600000002</v>
      </c>
      <c r="C53" s="32">
        <v>3690998.2829999998</v>
      </c>
      <c r="D53" s="32">
        <v>366.92700000000002</v>
      </c>
      <c r="E53" s="33">
        <v>366.90300000000002</v>
      </c>
      <c r="F53" s="9" t="s">
        <v>260</v>
      </c>
      <c r="G53" s="34">
        <v>-2.4E-2</v>
      </c>
      <c r="I53" s="31" t="s">
        <v>181</v>
      </c>
      <c r="J53" s="32">
        <v>420067.09600000002</v>
      </c>
      <c r="K53" s="32">
        <v>3690998.2829999998</v>
      </c>
      <c r="L53" s="32">
        <v>366.92700000000002</v>
      </c>
      <c r="M53" s="32">
        <v>366.90300000000002</v>
      </c>
      <c r="N53" s="9" t="s">
        <v>260</v>
      </c>
      <c r="O53" s="32">
        <v>-2.4E-2</v>
      </c>
      <c r="Q53" s="31" t="s">
        <v>181</v>
      </c>
      <c r="R53" s="32">
        <v>420067.09600000002</v>
      </c>
      <c r="S53" s="32">
        <v>3690998.2829999998</v>
      </c>
      <c r="T53" s="32">
        <v>366.92700000000002</v>
      </c>
      <c r="U53" s="32">
        <v>366.90100000000001</v>
      </c>
      <c r="V53" s="32" t="s">
        <v>260</v>
      </c>
      <c r="W53" s="32">
        <f>Table212[[#This Row],[DEMZ]]-Table212[[#This Row],[KnownZ]]</f>
        <v>-2.6000000000010459E-2</v>
      </c>
    </row>
    <row r="54" spans="1:23" x14ac:dyDescent="0.25">
      <c r="A54" s="31" t="s">
        <v>182</v>
      </c>
      <c r="B54" s="32">
        <v>425510.55499999999</v>
      </c>
      <c r="C54" s="32">
        <v>3689248.926</v>
      </c>
      <c r="D54" s="32">
        <v>375.73899999999998</v>
      </c>
      <c r="E54" s="33">
        <v>375.67500000000001</v>
      </c>
      <c r="F54" s="9" t="s">
        <v>260</v>
      </c>
      <c r="G54" s="34">
        <v>-6.4000000000000001E-2</v>
      </c>
      <c r="I54" s="31" t="s">
        <v>182</v>
      </c>
      <c r="J54" s="32">
        <v>425510.55499999999</v>
      </c>
      <c r="K54" s="32">
        <v>3689248.926</v>
      </c>
      <c r="L54" s="32">
        <v>375.73899999999998</v>
      </c>
      <c r="M54" s="32">
        <v>375.67500000000001</v>
      </c>
      <c r="N54" s="9" t="s">
        <v>260</v>
      </c>
      <c r="O54" s="32">
        <v>-6.4000000000000001E-2</v>
      </c>
      <c r="Q54" s="31" t="s">
        <v>182</v>
      </c>
      <c r="R54" s="32">
        <v>425510.55499999999</v>
      </c>
      <c r="S54" s="32">
        <v>3689248.926</v>
      </c>
      <c r="T54" s="32">
        <v>375.73899999999998</v>
      </c>
      <c r="U54" s="32">
        <v>375.66300000000001</v>
      </c>
      <c r="V54" s="32" t="s">
        <v>260</v>
      </c>
      <c r="W54" s="32">
        <f>Table212[[#This Row],[DEMZ]]-Table212[[#This Row],[KnownZ]]</f>
        <v>-7.5999999999964984E-2</v>
      </c>
    </row>
    <row r="55" spans="1:23" x14ac:dyDescent="0.25">
      <c r="A55" s="31" t="s">
        <v>183</v>
      </c>
      <c r="B55" s="32">
        <v>445611.01699999999</v>
      </c>
      <c r="C55" s="32">
        <v>3690209.7239999999</v>
      </c>
      <c r="D55" s="32">
        <v>455.68599999999998</v>
      </c>
      <c r="E55" s="33">
        <v>455.65800000000002</v>
      </c>
      <c r="F55" s="9" t="s">
        <v>260</v>
      </c>
      <c r="G55" s="34">
        <v>-2.8000000000000001E-2</v>
      </c>
      <c r="I55" s="31" t="s">
        <v>183</v>
      </c>
      <c r="J55" s="32">
        <v>445611.01699999999</v>
      </c>
      <c r="K55" s="32">
        <v>3690209.7239999999</v>
      </c>
      <c r="L55" s="32">
        <v>455.68599999999998</v>
      </c>
      <c r="M55" s="32">
        <v>455.65800000000002</v>
      </c>
      <c r="N55" s="9" t="s">
        <v>260</v>
      </c>
      <c r="O55" s="32">
        <v>-2.8000000000000001E-2</v>
      </c>
      <c r="Q55" s="31" t="s">
        <v>183</v>
      </c>
      <c r="R55" s="32">
        <v>445611.01699999999</v>
      </c>
      <c r="S55" s="32">
        <v>3690209.7239999999</v>
      </c>
      <c r="T55" s="32">
        <v>455.68599999999998</v>
      </c>
      <c r="U55" s="32">
        <v>455.65899999999999</v>
      </c>
      <c r="V55" s="32" t="s">
        <v>260</v>
      </c>
      <c r="W55" s="32">
        <f>Table212[[#This Row],[DEMZ]]-Table212[[#This Row],[KnownZ]]</f>
        <v>-2.6999999999986812E-2</v>
      </c>
    </row>
    <row r="56" spans="1:23" x14ac:dyDescent="0.25">
      <c r="A56" s="31" t="s">
        <v>184</v>
      </c>
      <c r="B56" s="32">
        <v>445581.35399999999</v>
      </c>
      <c r="C56" s="32">
        <v>3690207.0079999999</v>
      </c>
      <c r="D56" s="32">
        <v>455.40600000000001</v>
      </c>
      <c r="E56" s="33">
        <v>455.36799999999999</v>
      </c>
      <c r="F56" s="9" t="s">
        <v>260</v>
      </c>
      <c r="G56" s="34">
        <v>-3.7999999999999999E-2</v>
      </c>
      <c r="I56" s="31" t="s">
        <v>184</v>
      </c>
      <c r="J56" s="32">
        <v>445581.35399999999</v>
      </c>
      <c r="K56" s="32">
        <v>3690207.0079999999</v>
      </c>
      <c r="L56" s="32">
        <v>455.40600000000001</v>
      </c>
      <c r="M56" s="32">
        <v>455.36799999999999</v>
      </c>
      <c r="N56" s="9" t="s">
        <v>260</v>
      </c>
      <c r="O56" s="32">
        <v>-3.7999999999999999E-2</v>
      </c>
      <c r="Q56" s="31" t="s">
        <v>184</v>
      </c>
      <c r="R56" s="32">
        <v>445581.35399999999</v>
      </c>
      <c r="S56" s="32">
        <v>3690207.0079999999</v>
      </c>
      <c r="T56" s="32">
        <v>455.40600000000001</v>
      </c>
      <c r="U56" s="32">
        <v>455.36099999999999</v>
      </c>
      <c r="V56" s="32" t="s">
        <v>260</v>
      </c>
      <c r="W56" s="32">
        <f>Table212[[#This Row],[DEMZ]]-Table212[[#This Row],[KnownZ]]</f>
        <v>-4.5000000000015916E-2</v>
      </c>
    </row>
    <row r="57" spans="1:23" x14ac:dyDescent="0.25">
      <c r="A57" s="31" t="s">
        <v>185</v>
      </c>
      <c r="B57" s="32">
        <v>456799.06</v>
      </c>
      <c r="C57" s="32">
        <v>3690746.594</v>
      </c>
      <c r="D57" s="32">
        <v>541.62199999999996</v>
      </c>
      <c r="E57" s="33">
        <v>541.61699999999996</v>
      </c>
      <c r="F57" s="9" t="s">
        <v>260</v>
      </c>
      <c r="G57" s="34">
        <v>-5.0000000000000001E-3</v>
      </c>
      <c r="I57" s="31" t="s">
        <v>185</v>
      </c>
      <c r="J57" s="32">
        <v>456799.06</v>
      </c>
      <c r="K57" s="32">
        <v>3690746.594</v>
      </c>
      <c r="L57" s="32">
        <v>541.62199999999996</v>
      </c>
      <c r="M57" s="32">
        <v>541.61699999999996</v>
      </c>
      <c r="N57" s="9" t="s">
        <v>260</v>
      </c>
      <c r="O57" s="32">
        <v>-5.0000000000000001E-3</v>
      </c>
      <c r="Q57" s="31" t="s">
        <v>185</v>
      </c>
      <c r="R57" s="32">
        <v>456799.06</v>
      </c>
      <c r="S57" s="32">
        <v>3690746.594</v>
      </c>
      <c r="T57" s="32">
        <v>541.62199999999996</v>
      </c>
      <c r="U57" s="32">
        <v>541.61</v>
      </c>
      <c r="V57" s="32" t="s">
        <v>260</v>
      </c>
      <c r="W57" s="32">
        <f>Table212[[#This Row],[DEMZ]]-Table212[[#This Row],[KnownZ]]</f>
        <v>-1.1999999999943611E-2</v>
      </c>
    </row>
    <row r="58" spans="1:23" x14ac:dyDescent="0.25">
      <c r="A58" s="31" t="s">
        <v>186</v>
      </c>
      <c r="B58" s="32">
        <v>459741.49400000001</v>
      </c>
      <c r="C58" s="32">
        <v>3691984.2889999999</v>
      </c>
      <c r="D58" s="32">
        <v>576.71100000000001</v>
      </c>
      <c r="E58" s="33">
        <v>576.68399999999997</v>
      </c>
      <c r="F58" s="9" t="s">
        <v>260</v>
      </c>
      <c r="G58" s="34">
        <v>-2.7E-2</v>
      </c>
      <c r="I58" s="31" t="s">
        <v>186</v>
      </c>
      <c r="J58" s="32">
        <v>459741.49400000001</v>
      </c>
      <c r="K58" s="32">
        <v>3691984.2889999999</v>
      </c>
      <c r="L58" s="32">
        <v>576.71100000000001</v>
      </c>
      <c r="M58" s="32">
        <v>576.68399999999997</v>
      </c>
      <c r="N58" s="9" t="s">
        <v>260</v>
      </c>
      <c r="O58" s="32">
        <v>-2.7E-2</v>
      </c>
      <c r="Q58" s="31" t="s">
        <v>186</v>
      </c>
      <c r="R58" s="32">
        <v>459741.49400000001</v>
      </c>
      <c r="S58" s="32">
        <v>3691984.2889999999</v>
      </c>
      <c r="T58" s="32">
        <v>576.71100000000001</v>
      </c>
      <c r="U58" s="32">
        <v>576.68100000000004</v>
      </c>
      <c r="V58" s="32" t="s">
        <v>260</v>
      </c>
      <c r="W58" s="32">
        <f>Table212[[#This Row],[DEMZ]]-Table212[[#This Row],[KnownZ]]</f>
        <v>-2.9999999999972715E-2</v>
      </c>
    </row>
    <row r="59" spans="1:23" x14ac:dyDescent="0.25">
      <c r="A59" s="31" t="s">
        <v>187</v>
      </c>
      <c r="B59" s="32">
        <v>459736.72899999999</v>
      </c>
      <c r="C59" s="32">
        <v>3691961.8229999999</v>
      </c>
      <c r="D59" s="32">
        <v>576.36</v>
      </c>
      <c r="E59" s="33">
        <v>576.346</v>
      </c>
      <c r="F59" s="9" t="s">
        <v>260</v>
      </c>
      <c r="G59" s="34">
        <v>-1.4E-2</v>
      </c>
      <c r="I59" s="31" t="s">
        <v>187</v>
      </c>
      <c r="J59" s="32">
        <v>459736.72899999999</v>
      </c>
      <c r="K59" s="32">
        <v>3691961.8229999999</v>
      </c>
      <c r="L59" s="32">
        <v>576.36</v>
      </c>
      <c r="M59" s="32">
        <v>576.346</v>
      </c>
      <c r="N59" s="9" t="s">
        <v>260</v>
      </c>
      <c r="O59" s="32">
        <v>-1.4E-2</v>
      </c>
      <c r="Q59" s="31" t="s">
        <v>187</v>
      </c>
      <c r="R59" s="32">
        <v>459736.72899999999</v>
      </c>
      <c r="S59" s="32">
        <v>3691961.8229999999</v>
      </c>
      <c r="T59" s="32">
        <v>576.36</v>
      </c>
      <c r="U59" s="32">
        <v>576.34100000000001</v>
      </c>
      <c r="V59" s="32" t="s">
        <v>260</v>
      </c>
      <c r="W59" s="32">
        <f>Table212[[#This Row],[DEMZ]]-Table212[[#This Row],[KnownZ]]</f>
        <v>-1.9000000000005457E-2</v>
      </c>
    </row>
    <row r="60" spans="1:23" x14ac:dyDescent="0.25">
      <c r="A60" s="31" t="s">
        <v>188</v>
      </c>
      <c r="B60" s="32">
        <v>389814.57199999999</v>
      </c>
      <c r="C60" s="32">
        <v>3684619.8849999998</v>
      </c>
      <c r="D60" s="32">
        <v>311.971</v>
      </c>
      <c r="E60" s="33">
        <v>311.94299999999998</v>
      </c>
      <c r="F60" s="9" t="s">
        <v>260</v>
      </c>
      <c r="G60" s="34">
        <v>-2.8000000000000001E-2</v>
      </c>
      <c r="I60" s="31" t="s">
        <v>188</v>
      </c>
      <c r="J60" s="32">
        <v>389814.57199999999</v>
      </c>
      <c r="K60" s="32">
        <v>3684619.8849999998</v>
      </c>
      <c r="L60" s="32">
        <v>311.971</v>
      </c>
      <c r="M60" s="32">
        <v>311.92099999999999</v>
      </c>
      <c r="N60" s="9" t="s">
        <v>260</v>
      </c>
      <c r="O60" s="32">
        <v>-0.05</v>
      </c>
      <c r="Q60" s="31" t="s">
        <v>188</v>
      </c>
      <c r="R60" s="32">
        <v>389814.57199999999</v>
      </c>
      <c r="S60" s="32">
        <v>3684619.8849999998</v>
      </c>
      <c r="T60" s="32">
        <v>311.971</v>
      </c>
      <c r="U60" s="32">
        <v>311.90300000000002</v>
      </c>
      <c r="V60" s="32" t="s">
        <v>260</v>
      </c>
      <c r="W60" s="32">
        <f>Table212[[#This Row],[DEMZ]]-Table212[[#This Row],[KnownZ]]</f>
        <v>-6.7999999999983629E-2</v>
      </c>
    </row>
    <row r="61" spans="1:23" x14ac:dyDescent="0.25">
      <c r="A61" s="31" t="s">
        <v>189</v>
      </c>
      <c r="B61" s="32">
        <v>391148.42</v>
      </c>
      <c r="C61" s="32">
        <v>3684359.406</v>
      </c>
      <c r="D61" s="32">
        <v>318.40199999999999</v>
      </c>
      <c r="E61" s="33">
        <v>318.33499999999998</v>
      </c>
      <c r="F61" s="9" t="s">
        <v>260</v>
      </c>
      <c r="G61" s="34">
        <v>-6.7000000000000004E-2</v>
      </c>
      <c r="I61" s="31" t="s">
        <v>189</v>
      </c>
      <c r="J61" s="32">
        <v>391148.42</v>
      </c>
      <c r="K61" s="32">
        <v>3684359.406</v>
      </c>
      <c r="L61" s="32">
        <v>318.40199999999999</v>
      </c>
      <c r="M61" s="32">
        <v>318.33499999999998</v>
      </c>
      <c r="N61" s="9" t="s">
        <v>260</v>
      </c>
      <c r="O61" s="32">
        <v>-6.7000000000000004E-2</v>
      </c>
      <c r="Q61" s="31" t="s">
        <v>189</v>
      </c>
      <c r="R61" s="32">
        <v>391148.42</v>
      </c>
      <c r="S61" s="32">
        <v>3684359.406</v>
      </c>
      <c r="T61" s="32">
        <v>318.40199999999999</v>
      </c>
      <c r="U61" s="32">
        <v>318.33600000000001</v>
      </c>
      <c r="V61" s="32" t="s">
        <v>260</v>
      </c>
      <c r="W61" s="32">
        <f>Table212[[#This Row],[DEMZ]]-Table212[[#This Row],[KnownZ]]</f>
        <v>-6.5999999999974079E-2</v>
      </c>
    </row>
    <row r="62" spans="1:23" x14ac:dyDescent="0.25">
      <c r="A62" s="31" t="s">
        <v>190</v>
      </c>
      <c r="B62" s="32">
        <v>391426.41200000001</v>
      </c>
      <c r="C62" s="32">
        <v>3682424.648</v>
      </c>
      <c r="D62" s="32">
        <v>316.83699999999999</v>
      </c>
      <c r="E62" s="33">
        <v>316.73599999999999</v>
      </c>
      <c r="F62" s="9" t="s">
        <v>260</v>
      </c>
      <c r="G62" s="34">
        <v>-0.10100000000000001</v>
      </c>
      <c r="I62" s="31" t="s">
        <v>190</v>
      </c>
      <c r="J62" s="32">
        <v>391426.41200000001</v>
      </c>
      <c r="K62" s="32">
        <v>3682424.648</v>
      </c>
      <c r="L62" s="32">
        <v>316.83699999999999</v>
      </c>
      <c r="M62" s="32">
        <v>316.73599999999999</v>
      </c>
      <c r="N62" s="9" t="s">
        <v>260</v>
      </c>
      <c r="O62" s="32">
        <v>-0.10100000000000001</v>
      </c>
      <c r="Q62" s="31" t="s">
        <v>190</v>
      </c>
      <c r="R62" s="32">
        <v>391426.41200000001</v>
      </c>
      <c r="S62" s="32">
        <v>3682424.648</v>
      </c>
      <c r="T62" s="32">
        <v>316.83699999999999</v>
      </c>
      <c r="U62" s="32">
        <v>316.73899999999998</v>
      </c>
      <c r="V62" s="32" t="s">
        <v>260</v>
      </c>
      <c r="W62" s="32">
        <f>Table212[[#This Row],[DEMZ]]-Table212[[#This Row],[KnownZ]]</f>
        <v>-9.8000000000013188E-2</v>
      </c>
    </row>
    <row r="63" spans="1:23" x14ac:dyDescent="0.25">
      <c r="A63" s="31" t="s">
        <v>191</v>
      </c>
      <c r="B63" s="32">
        <v>402884.63500000001</v>
      </c>
      <c r="C63" s="32">
        <v>3685591.031</v>
      </c>
      <c r="D63" s="32">
        <v>393.53800000000001</v>
      </c>
      <c r="E63" s="33">
        <v>393.45400000000001</v>
      </c>
      <c r="F63" s="9" t="s">
        <v>260</v>
      </c>
      <c r="G63" s="34">
        <v>-8.4000000000000005E-2</v>
      </c>
      <c r="I63" s="31" t="s">
        <v>191</v>
      </c>
      <c r="J63" s="32">
        <v>402884.63500000001</v>
      </c>
      <c r="K63" s="32">
        <v>3685591.031</v>
      </c>
      <c r="L63" s="32">
        <v>393.53800000000001</v>
      </c>
      <c r="M63" s="32">
        <v>393.45400000000001</v>
      </c>
      <c r="N63" s="9" t="s">
        <v>260</v>
      </c>
      <c r="O63" s="32">
        <v>-8.4000000000000005E-2</v>
      </c>
      <c r="Q63" s="31" t="s">
        <v>191</v>
      </c>
      <c r="R63" s="32">
        <v>402884.63500000001</v>
      </c>
      <c r="S63" s="32">
        <v>3685591.031</v>
      </c>
      <c r="T63" s="32">
        <v>393.53800000000001</v>
      </c>
      <c r="U63" s="32">
        <v>393.45499999999998</v>
      </c>
      <c r="V63" s="32" t="s">
        <v>260</v>
      </c>
      <c r="W63" s="32">
        <f>Table212[[#This Row],[DEMZ]]-Table212[[#This Row],[KnownZ]]</f>
        <v>-8.300000000002683E-2</v>
      </c>
    </row>
    <row r="64" spans="1:23" x14ac:dyDescent="0.25">
      <c r="A64" s="31" t="s">
        <v>192</v>
      </c>
      <c r="B64" s="32">
        <v>423232.30300000001</v>
      </c>
      <c r="C64" s="32">
        <v>3678709.4190000002</v>
      </c>
      <c r="D64" s="32">
        <v>375.47300000000001</v>
      </c>
      <c r="E64" s="33">
        <v>375.428</v>
      </c>
      <c r="F64" s="9" t="s">
        <v>260</v>
      </c>
      <c r="G64" s="34">
        <v>-4.4999999999999998E-2</v>
      </c>
      <c r="I64" s="31" t="s">
        <v>192</v>
      </c>
      <c r="J64" s="32">
        <v>423232.30300000001</v>
      </c>
      <c r="K64" s="32">
        <v>3678709.4190000002</v>
      </c>
      <c r="L64" s="32">
        <v>375.47300000000001</v>
      </c>
      <c r="M64" s="32">
        <v>375.428</v>
      </c>
      <c r="N64" s="9" t="s">
        <v>260</v>
      </c>
      <c r="O64" s="32">
        <v>-4.4999999999999998E-2</v>
      </c>
      <c r="Q64" s="31" t="s">
        <v>192</v>
      </c>
      <c r="R64" s="32">
        <v>423232.30300000001</v>
      </c>
      <c r="S64" s="32">
        <v>3678709.4190000002</v>
      </c>
      <c r="T64" s="32">
        <v>375.47300000000001</v>
      </c>
      <c r="U64" s="32">
        <v>375.42700000000002</v>
      </c>
      <c r="V64" s="32" t="s">
        <v>260</v>
      </c>
      <c r="W64" s="32">
        <f>Table212[[#This Row],[DEMZ]]-Table212[[#This Row],[KnownZ]]</f>
        <v>-4.5999999999992269E-2</v>
      </c>
    </row>
    <row r="65" spans="1:23" x14ac:dyDescent="0.25">
      <c r="A65" s="31" t="s">
        <v>193</v>
      </c>
      <c r="B65" s="32">
        <v>423235.56199999998</v>
      </c>
      <c r="C65" s="32">
        <v>3678804.99</v>
      </c>
      <c r="D65" s="32">
        <v>375.14400000000001</v>
      </c>
      <c r="E65" s="33">
        <v>375.09500000000003</v>
      </c>
      <c r="F65" s="9" t="s">
        <v>260</v>
      </c>
      <c r="G65" s="34">
        <v>-4.9000000000000002E-2</v>
      </c>
      <c r="I65" s="31" t="s">
        <v>193</v>
      </c>
      <c r="J65" s="32">
        <v>423235.56199999998</v>
      </c>
      <c r="K65" s="32">
        <v>3678804.99</v>
      </c>
      <c r="L65" s="32">
        <v>375.14400000000001</v>
      </c>
      <c r="M65" s="32">
        <v>375.09500000000003</v>
      </c>
      <c r="N65" s="9" t="s">
        <v>260</v>
      </c>
      <c r="O65" s="32">
        <v>-4.9000000000000002E-2</v>
      </c>
      <c r="Q65" s="31" t="s">
        <v>193</v>
      </c>
      <c r="R65" s="32">
        <v>423235.56199999998</v>
      </c>
      <c r="S65" s="32">
        <v>3678804.99</v>
      </c>
      <c r="T65" s="32">
        <v>375.14400000000001</v>
      </c>
      <c r="U65" s="32">
        <v>375.09899999999999</v>
      </c>
      <c r="V65" s="32" t="s">
        <v>260</v>
      </c>
      <c r="W65" s="32">
        <f>Table212[[#This Row],[DEMZ]]-Table212[[#This Row],[KnownZ]]</f>
        <v>-4.5000000000015916E-2</v>
      </c>
    </row>
    <row r="66" spans="1:23" x14ac:dyDescent="0.25">
      <c r="A66" s="31" t="s">
        <v>194</v>
      </c>
      <c r="B66" s="32">
        <v>429659.67200000002</v>
      </c>
      <c r="C66" s="32">
        <v>3683144.1090000002</v>
      </c>
      <c r="D66" s="32">
        <v>390.07900000000001</v>
      </c>
      <c r="E66" s="33">
        <v>389.94099999999997</v>
      </c>
      <c r="F66" s="9" t="s">
        <v>260</v>
      </c>
      <c r="G66" s="34">
        <v>-0.13800000000000001</v>
      </c>
      <c r="I66" s="31" t="s">
        <v>194</v>
      </c>
      <c r="J66" s="32">
        <v>429659.67200000002</v>
      </c>
      <c r="K66" s="32">
        <v>3683144.1090000002</v>
      </c>
      <c r="L66" s="32">
        <v>390.07900000000001</v>
      </c>
      <c r="M66" s="32">
        <v>389.94099999999997</v>
      </c>
      <c r="N66" s="9" t="s">
        <v>260</v>
      </c>
      <c r="O66" s="32">
        <v>-0.13800000000000001</v>
      </c>
      <c r="Q66" s="31" t="s">
        <v>194</v>
      </c>
      <c r="R66" s="32">
        <v>429659.67200000002</v>
      </c>
      <c r="S66" s="32">
        <v>3683144.1090000002</v>
      </c>
      <c r="T66" s="32">
        <v>390.07900000000001</v>
      </c>
      <c r="U66" s="32">
        <v>389.947</v>
      </c>
      <c r="V66" s="32" t="s">
        <v>260</v>
      </c>
      <c r="W66" s="32">
        <f>Table212[[#This Row],[DEMZ]]-Table212[[#This Row],[KnownZ]]</f>
        <v>-0.132000000000005</v>
      </c>
    </row>
    <row r="67" spans="1:23" x14ac:dyDescent="0.25">
      <c r="A67" s="31" t="s">
        <v>195</v>
      </c>
      <c r="B67" s="32">
        <v>440946.69699999999</v>
      </c>
      <c r="C67" s="32">
        <v>3687125.5550000002</v>
      </c>
      <c r="D67" s="32">
        <v>424.447</v>
      </c>
      <c r="E67" s="33">
        <v>424.39800000000002</v>
      </c>
      <c r="F67" s="9" t="s">
        <v>260</v>
      </c>
      <c r="G67" s="34">
        <v>-4.9000000000000002E-2</v>
      </c>
      <c r="I67" s="31" t="s">
        <v>195</v>
      </c>
      <c r="J67" s="32">
        <v>440946.69699999999</v>
      </c>
      <c r="K67" s="32">
        <v>3687125.5550000002</v>
      </c>
      <c r="L67" s="32">
        <v>424.447</v>
      </c>
      <c r="M67" s="32">
        <v>424.39800000000002</v>
      </c>
      <c r="N67" s="9" t="s">
        <v>260</v>
      </c>
      <c r="O67" s="32">
        <v>-4.9000000000000002E-2</v>
      </c>
      <c r="Q67" s="31" t="s">
        <v>195</v>
      </c>
      <c r="R67" s="32">
        <v>440946.69699999999</v>
      </c>
      <c r="S67" s="32">
        <v>3687125.5550000002</v>
      </c>
      <c r="T67" s="32">
        <v>424.447</v>
      </c>
      <c r="U67" s="32">
        <v>424.41199999999998</v>
      </c>
      <c r="V67" s="32" t="s">
        <v>260</v>
      </c>
      <c r="W67" s="32">
        <f>Table212[[#This Row],[DEMZ]]-Table212[[#This Row],[KnownZ]]</f>
        <v>-3.5000000000025011E-2</v>
      </c>
    </row>
    <row r="68" spans="1:23" x14ac:dyDescent="0.25">
      <c r="A68" s="31" t="s">
        <v>196</v>
      </c>
      <c r="B68" s="32">
        <v>440939.40100000001</v>
      </c>
      <c r="C68" s="32">
        <v>3687130.017</v>
      </c>
      <c r="D68" s="32">
        <v>424.33800000000002</v>
      </c>
      <c r="E68" s="33">
        <v>424.28899999999999</v>
      </c>
      <c r="F68" s="9" t="s">
        <v>260</v>
      </c>
      <c r="G68" s="34">
        <v>-4.9000000000000002E-2</v>
      </c>
      <c r="I68" s="31" t="s">
        <v>196</v>
      </c>
      <c r="J68" s="32">
        <v>440939.40100000001</v>
      </c>
      <c r="K68" s="32">
        <v>3687130.017</v>
      </c>
      <c r="L68" s="32">
        <v>424.33800000000002</v>
      </c>
      <c r="M68" s="32">
        <v>424.28899999999999</v>
      </c>
      <c r="N68" s="9" t="s">
        <v>260</v>
      </c>
      <c r="O68" s="32">
        <v>-4.9000000000000002E-2</v>
      </c>
      <c r="Q68" s="31" t="s">
        <v>196</v>
      </c>
      <c r="R68" s="32">
        <v>440939.40100000001</v>
      </c>
      <c r="S68" s="32">
        <v>3687130.017</v>
      </c>
      <c r="T68" s="32">
        <v>424.33800000000002</v>
      </c>
      <c r="U68" s="32">
        <v>424.286</v>
      </c>
      <c r="V68" s="32" t="s">
        <v>260</v>
      </c>
      <c r="W68" s="32">
        <f>Table212[[#This Row],[DEMZ]]-Table212[[#This Row],[KnownZ]]</f>
        <v>-5.2000000000020918E-2</v>
      </c>
    </row>
    <row r="69" spans="1:23" x14ac:dyDescent="0.25">
      <c r="A69" s="31" t="s">
        <v>197</v>
      </c>
      <c r="B69" s="32">
        <v>449938.603</v>
      </c>
      <c r="C69" s="32">
        <v>3682247.227</v>
      </c>
      <c r="D69" s="32">
        <v>462.358</v>
      </c>
      <c r="E69" s="33">
        <v>462.30099999999999</v>
      </c>
      <c r="F69" s="9" t="s">
        <v>260</v>
      </c>
      <c r="G69" s="34">
        <v>-5.7000000000000002E-2</v>
      </c>
      <c r="I69" s="31" t="s">
        <v>197</v>
      </c>
      <c r="J69" s="32">
        <v>449938.603</v>
      </c>
      <c r="K69" s="32">
        <v>3682247.227</v>
      </c>
      <c r="L69" s="32">
        <v>462.358</v>
      </c>
      <c r="M69" s="32">
        <v>462.30099999999999</v>
      </c>
      <c r="N69" s="9" t="s">
        <v>260</v>
      </c>
      <c r="O69" s="32">
        <v>-5.7000000000000002E-2</v>
      </c>
      <c r="Q69" s="31" t="s">
        <v>197</v>
      </c>
      <c r="R69" s="32">
        <v>449938.603</v>
      </c>
      <c r="S69" s="32">
        <v>3682247.227</v>
      </c>
      <c r="T69" s="32">
        <v>462.358</v>
      </c>
      <c r="U69" s="32">
        <v>462.29500000000002</v>
      </c>
      <c r="V69" s="32" t="s">
        <v>260</v>
      </c>
      <c r="W69" s="32">
        <f>Table212[[#This Row],[DEMZ]]-Table212[[#This Row],[KnownZ]]</f>
        <v>-6.2999999999988177E-2</v>
      </c>
    </row>
    <row r="70" spans="1:23" x14ac:dyDescent="0.25">
      <c r="A70" s="31" t="s">
        <v>198</v>
      </c>
      <c r="B70" s="32">
        <v>449953.45199999999</v>
      </c>
      <c r="C70" s="32">
        <v>3682231.2429999998</v>
      </c>
      <c r="D70" s="32">
        <v>462.46699999999998</v>
      </c>
      <c r="E70" s="33">
        <v>462.39</v>
      </c>
      <c r="F70" s="9" t="s">
        <v>260</v>
      </c>
      <c r="G70" s="34">
        <v>-7.6999999999999999E-2</v>
      </c>
      <c r="I70" s="31" t="s">
        <v>198</v>
      </c>
      <c r="J70" s="32">
        <v>449953.45199999999</v>
      </c>
      <c r="K70" s="32">
        <v>3682231.2429999998</v>
      </c>
      <c r="L70" s="32">
        <v>462.46699999999998</v>
      </c>
      <c r="M70" s="32">
        <v>462.39</v>
      </c>
      <c r="N70" s="9" t="s">
        <v>260</v>
      </c>
      <c r="O70" s="32">
        <v>-7.6999999999999999E-2</v>
      </c>
      <c r="Q70" s="31" t="s">
        <v>198</v>
      </c>
      <c r="R70" s="32">
        <v>449953.45199999999</v>
      </c>
      <c r="S70" s="32">
        <v>3682231.2429999998</v>
      </c>
      <c r="T70" s="32">
        <v>462.46699999999998</v>
      </c>
      <c r="U70" s="32">
        <v>462.39400000000001</v>
      </c>
      <c r="V70" s="32" t="s">
        <v>260</v>
      </c>
      <c r="W70" s="32">
        <f>Table212[[#This Row],[DEMZ]]-Table212[[#This Row],[KnownZ]]</f>
        <v>-7.2999999999979082E-2</v>
      </c>
    </row>
    <row r="71" spans="1:23" x14ac:dyDescent="0.25">
      <c r="A71" s="31" t="s">
        <v>199</v>
      </c>
      <c r="B71" s="32">
        <v>466143.31900000002</v>
      </c>
      <c r="C71" s="32">
        <v>3681987.8909999998</v>
      </c>
      <c r="D71" s="32">
        <v>570.22500000000002</v>
      </c>
      <c r="E71" s="33">
        <v>570.18299999999999</v>
      </c>
      <c r="F71" s="9" t="s">
        <v>260</v>
      </c>
      <c r="G71" s="34">
        <v>-4.2000000000000003E-2</v>
      </c>
      <c r="I71" s="31" t="s">
        <v>199</v>
      </c>
      <c r="J71" s="32">
        <v>466143.31900000002</v>
      </c>
      <c r="K71" s="32">
        <v>3681987.8909999998</v>
      </c>
      <c r="L71" s="32">
        <v>570.22500000000002</v>
      </c>
      <c r="M71" s="32">
        <v>570.18299999999999</v>
      </c>
      <c r="N71" s="9" t="s">
        <v>260</v>
      </c>
      <c r="O71" s="32">
        <v>-4.2000000000000003E-2</v>
      </c>
      <c r="Q71" s="31" t="s">
        <v>199</v>
      </c>
      <c r="R71" s="32">
        <v>466143.31900000002</v>
      </c>
      <c r="S71" s="32">
        <v>3681987.8909999998</v>
      </c>
      <c r="T71" s="32">
        <v>570.22500000000002</v>
      </c>
      <c r="U71" s="32">
        <v>570.178</v>
      </c>
      <c r="V71" s="32" t="s">
        <v>260</v>
      </c>
      <c r="W71" s="32">
        <f>Table212[[#This Row],[DEMZ]]-Table212[[#This Row],[KnownZ]]</f>
        <v>-4.7000000000025466E-2</v>
      </c>
    </row>
    <row r="72" spans="1:23" x14ac:dyDescent="0.25">
      <c r="A72" s="31" t="s">
        <v>200</v>
      </c>
      <c r="B72" s="32">
        <v>476112.66600000003</v>
      </c>
      <c r="C72" s="32">
        <v>3680635.66</v>
      </c>
      <c r="D72" s="32">
        <v>687.24699999999996</v>
      </c>
      <c r="E72" s="33">
        <v>687.18100000000004</v>
      </c>
      <c r="F72" s="9" t="s">
        <v>260</v>
      </c>
      <c r="G72" s="34">
        <v>-6.6000000000000003E-2</v>
      </c>
      <c r="I72" s="31" t="s">
        <v>200</v>
      </c>
      <c r="J72" s="32">
        <v>476112.66600000003</v>
      </c>
      <c r="K72" s="32">
        <v>3680635.66</v>
      </c>
      <c r="L72" s="32">
        <v>687.24699999999996</v>
      </c>
      <c r="M72" s="32">
        <v>687.18100000000004</v>
      </c>
      <c r="N72" s="9" t="s">
        <v>260</v>
      </c>
      <c r="O72" s="32">
        <v>-6.6000000000000003E-2</v>
      </c>
      <c r="Q72" s="31" t="s">
        <v>200</v>
      </c>
      <c r="R72" s="32">
        <v>476112.66600000003</v>
      </c>
      <c r="S72" s="32">
        <v>3680635.66</v>
      </c>
      <c r="T72" s="32">
        <v>687.24699999999996</v>
      </c>
      <c r="U72" s="32">
        <v>687.18</v>
      </c>
      <c r="V72" s="32" t="s">
        <v>260</v>
      </c>
      <c r="W72" s="32">
        <f>Table212[[#This Row],[DEMZ]]-Table212[[#This Row],[KnownZ]]</f>
        <v>-6.7000000000007276E-2</v>
      </c>
    </row>
    <row r="73" spans="1:23" x14ac:dyDescent="0.25">
      <c r="A73" s="31" t="s">
        <v>201</v>
      </c>
      <c r="B73" s="32">
        <v>390633.58799999999</v>
      </c>
      <c r="C73" s="32">
        <v>3676981.858</v>
      </c>
      <c r="D73" s="32">
        <v>322.23599999999999</v>
      </c>
      <c r="E73" s="33">
        <v>322.202</v>
      </c>
      <c r="F73" s="9" t="s">
        <v>260</v>
      </c>
      <c r="G73" s="34">
        <v>-3.4000000000000002E-2</v>
      </c>
      <c r="I73" s="31" t="s">
        <v>201</v>
      </c>
      <c r="J73" s="32">
        <v>390633.58799999999</v>
      </c>
      <c r="K73" s="32">
        <v>3676981.858</v>
      </c>
      <c r="L73" s="32">
        <v>322.23599999999999</v>
      </c>
      <c r="M73" s="32">
        <v>322.202</v>
      </c>
      <c r="N73" s="9" t="s">
        <v>260</v>
      </c>
      <c r="O73" s="32">
        <v>-3.4000000000000002E-2</v>
      </c>
      <c r="Q73" s="31" t="s">
        <v>201</v>
      </c>
      <c r="R73" s="32">
        <v>390633.58799999999</v>
      </c>
      <c r="S73" s="32">
        <v>3676981.858</v>
      </c>
      <c r="T73" s="32">
        <v>322.23599999999999</v>
      </c>
      <c r="U73" s="32">
        <v>322.19799999999998</v>
      </c>
      <c r="V73" s="32" t="s">
        <v>260</v>
      </c>
      <c r="W73" s="32">
        <f>Table212[[#This Row],[DEMZ]]-Table212[[#This Row],[KnownZ]]</f>
        <v>-3.8000000000010914E-2</v>
      </c>
    </row>
    <row r="74" spans="1:23" x14ac:dyDescent="0.25">
      <c r="A74" s="31" t="s">
        <v>202</v>
      </c>
      <c r="B74" s="32">
        <v>400436.91</v>
      </c>
      <c r="C74" s="32">
        <v>3676082.2349999999</v>
      </c>
      <c r="D74" s="32">
        <v>333.32600000000002</v>
      </c>
      <c r="E74" s="33">
        <v>333.30599999999998</v>
      </c>
      <c r="F74" s="9" t="s">
        <v>260</v>
      </c>
      <c r="G74" s="34">
        <v>-0.02</v>
      </c>
      <c r="I74" s="31" t="s">
        <v>202</v>
      </c>
      <c r="J74" s="32">
        <v>400436.91</v>
      </c>
      <c r="K74" s="32">
        <v>3676082.2349999999</v>
      </c>
      <c r="L74" s="32">
        <v>333.32600000000002</v>
      </c>
      <c r="M74" s="32">
        <v>333.322</v>
      </c>
      <c r="N74" s="9" t="s">
        <v>260</v>
      </c>
      <c r="O74" s="32">
        <v>-4.0000000000000001E-3</v>
      </c>
      <c r="Q74" s="31" t="s">
        <v>202</v>
      </c>
      <c r="R74" s="32">
        <v>400436.91</v>
      </c>
      <c r="S74" s="32">
        <v>3676082.2349999999</v>
      </c>
      <c r="T74" s="32">
        <v>333.32600000000002</v>
      </c>
      <c r="U74" s="32">
        <v>333.30399999999997</v>
      </c>
      <c r="V74" s="32" t="s">
        <v>260</v>
      </c>
      <c r="W74" s="32">
        <f>Table212[[#This Row],[DEMZ]]-Table212[[#This Row],[KnownZ]]</f>
        <v>-2.2000000000048203E-2</v>
      </c>
    </row>
    <row r="75" spans="1:23" x14ac:dyDescent="0.25">
      <c r="A75" s="31" t="s">
        <v>203</v>
      </c>
      <c r="B75" s="32">
        <v>402386.89500000002</v>
      </c>
      <c r="C75" s="32">
        <v>3676078.193</v>
      </c>
      <c r="D75" s="32">
        <v>337.202</v>
      </c>
      <c r="E75" s="33">
        <v>337.16800000000001</v>
      </c>
      <c r="F75" s="9" t="s">
        <v>260</v>
      </c>
      <c r="G75" s="34">
        <v>-3.4000000000000002E-2</v>
      </c>
      <c r="I75" s="31" t="s">
        <v>203</v>
      </c>
      <c r="J75" s="32">
        <v>402386.89500000002</v>
      </c>
      <c r="K75" s="32">
        <v>3676078.193</v>
      </c>
      <c r="L75" s="32">
        <v>337.202</v>
      </c>
      <c r="M75" s="32">
        <v>337.16800000000001</v>
      </c>
      <c r="N75" s="9" t="s">
        <v>260</v>
      </c>
      <c r="O75" s="32">
        <v>-3.4000000000000002E-2</v>
      </c>
      <c r="Q75" s="31" t="s">
        <v>203</v>
      </c>
      <c r="R75" s="32">
        <v>402386.89500000002</v>
      </c>
      <c r="S75" s="32">
        <v>3676078.193</v>
      </c>
      <c r="T75" s="32">
        <v>337.202</v>
      </c>
      <c r="U75" s="32">
        <v>337.15</v>
      </c>
      <c r="V75" s="32" t="s">
        <v>260</v>
      </c>
      <c r="W75" s="32">
        <f>Table212[[#This Row],[DEMZ]]-Table212[[#This Row],[KnownZ]]</f>
        <v>-5.2000000000020918E-2</v>
      </c>
    </row>
    <row r="76" spans="1:23" x14ac:dyDescent="0.25">
      <c r="A76" s="31" t="s">
        <v>204</v>
      </c>
      <c r="B76" s="32">
        <v>414007.35600000003</v>
      </c>
      <c r="C76" s="32">
        <v>3675989.7310000001</v>
      </c>
      <c r="D76" s="32">
        <v>357.16699999999997</v>
      </c>
      <c r="E76" s="33">
        <v>357.09699999999998</v>
      </c>
      <c r="F76" s="9" t="s">
        <v>260</v>
      </c>
      <c r="G76" s="34">
        <v>-7.0000000000000007E-2</v>
      </c>
      <c r="I76" s="31" t="s">
        <v>204</v>
      </c>
      <c r="J76" s="32">
        <v>414007.35600000003</v>
      </c>
      <c r="K76" s="32">
        <v>3675989.7310000001</v>
      </c>
      <c r="L76" s="32">
        <v>357.16699999999997</v>
      </c>
      <c r="M76" s="32">
        <v>357.09699999999998</v>
      </c>
      <c r="N76" s="9" t="s">
        <v>260</v>
      </c>
      <c r="O76" s="32">
        <v>-7.0000000000000007E-2</v>
      </c>
      <c r="Q76" s="31" t="s">
        <v>204</v>
      </c>
      <c r="R76" s="32">
        <v>414007.35600000003</v>
      </c>
      <c r="S76" s="32">
        <v>3675989.7310000001</v>
      </c>
      <c r="T76" s="32">
        <v>357.16699999999997</v>
      </c>
      <c r="U76" s="32">
        <v>357.096</v>
      </c>
      <c r="V76" s="32" t="s">
        <v>260</v>
      </c>
      <c r="W76" s="32">
        <f>Table212[[#This Row],[DEMZ]]-Table212[[#This Row],[KnownZ]]</f>
        <v>-7.0999999999969532E-2</v>
      </c>
    </row>
    <row r="77" spans="1:23" x14ac:dyDescent="0.25">
      <c r="A77" s="31" t="s">
        <v>205</v>
      </c>
      <c r="B77" s="32">
        <v>428803.68400000001</v>
      </c>
      <c r="C77" s="32">
        <v>3675876.7379999999</v>
      </c>
      <c r="D77" s="32">
        <v>387.97199999999998</v>
      </c>
      <c r="E77" s="33">
        <v>387.90899999999999</v>
      </c>
      <c r="F77" s="9" t="s">
        <v>260</v>
      </c>
      <c r="G77" s="34">
        <v>-6.3E-2</v>
      </c>
      <c r="I77" s="31" t="s">
        <v>205</v>
      </c>
      <c r="J77" s="32">
        <v>428803.68400000001</v>
      </c>
      <c r="K77" s="32">
        <v>3675876.7379999999</v>
      </c>
      <c r="L77" s="32">
        <v>387.97199999999998</v>
      </c>
      <c r="M77" s="32">
        <v>387.90899999999999</v>
      </c>
      <c r="N77" s="9" t="s">
        <v>260</v>
      </c>
      <c r="O77" s="32">
        <v>-6.3E-2</v>
      </c>
      <c r="Q77" s="31" t="s">
        <v>205</v>
      </c>
      <c r="R77" s="32">
        <v>428803.68400000001</v>
      </c>
      <c r="S77" s="32">
        <v>3675876.7379999999</v>
      </c>
      <c r="T77" s="32">
        <v>387.97199999999998</v>
      </c>
      <c r="U77" s="32">
        <v>387.90100000000001</v>
      </c>
      <c r="V77" s="32" t="s">
        <v>260</v>
      </c>
      <c r="W77" s="32">
        <f>Table212[[#This Row],[DEMZ]]-Table212[[#This Row],[KnownZ]]</f>
        <v>-7.0999999999969532E-2</v>
      </c>
    </row>
    <row r="78" spans="1:23" x14ac:dyDescent="0.25">
      <c r="A78" s="31" t="s">
        <v>206</v>
      </c>
      <c r="B78" s="32">
        <v>440940.712</v>
      </c>
      <c r="C78" s="32">
        <v>3674210.7009999999</v>
      </c>
      <c r="D78" s="32">
        <v>440.09399999999999</v>
      </c>
      <c r="E78" s="33">
        <v>440.03699999999998</v>
      </c>
      <c r="F78" s="9" t="s">
        <v>260</v>
      </c>
      <c r="G78" s="34">
        <v>-5.7000000000000002E-2</v>
      </c>
      <c r="I78" s="31" t="s">
        <v>206</v>
      </c>
      <c r="J78" s="32">
        <v>440940.712</v>
      </c>
      <c r="K78" s="32">
        <v>3674210.7009999999</v>
      </c>
      <c r="L78" s="32">
        <v>440.09399999999999</v>
      </c>
      <c r="M78" s="32">
        <v>440.03699999999998</v>
      </c>
      <c r="N78" s="9" t="s">
        <v>260</v>
      </c>
      <c r="O78" s="32">
        <v>-5.7000000000000002E-2</v>
      </c>
      <c r="Q78" s="31" t="s">
        <v>206</v>
      </c>
      <c r="R78" s="32">
        <v>440940.712</v>
      </c>
      <c r="S78" s="32">
        <v>3674210.7009999999</v>
      </c>
      <c r="T78" s="32">
        <v>440.09399999999999</v>
      </c>
      <c r="U78" s="32">
        <v>440.036</v>
      </c>
      <c r="V78" s="32" t="s">
        <v>260</v>
      </c>
      <c r="W78" s="32">
        <f>Table212[[#This Row],[DEMZ]]-Table212[[#This Row],[KnownZ]]</f>
        <v>-5.7999999999992724E-2</v>
      </c>
    </row>
    <row r="79" spans="1:23" x14ac:dyDescent="0.25">
      <c r="A79" s="31" t="s">
        <v>207</v>
      </c>
      <c r="B79" s="32">
        <v>451921.93900000001</v>
      </c>
      <c r="C79" s="32">
        <v>3676778.8360000001</v>
      </c>
      <c r="D79" s="32">
        <v>472.44600000000003</v>
      </c>
      <c r="E79" s="33">
        <v>472.42599999999999</v>
      </c>
      <c r="F79" s="9" t="s">
        <v>260</v>
      </c>
      <c r="G79" s="34">
        <v>-0.02</v>
      </c>
      <c r="I79" s="31" t="s">
        <v>207</v>
      </c>
      <c r="J79" s="32">
        <v>451921.93900000001</v>
      </c>
      <c r="K79" s="32">
        <v>3676778.8360000001</v>
      </c>
      <c r="L79" s="32">
        <v>472.44600000000003</v>
      </c>
      <c r="M79" s="32">
        <v>472.42599999999999</v>
      </c>
      <c r="N79" s="9" t="s">
        <v>260</v>
      </c>
      <c r="O79" s="32">
        <v>-0.02</v>
      </c>
      <c r="Q79" s="31" t="s">
        <v>207</v>
      </c>
      <c r="R79" s="32">
        <v>451921.93900000001</v>
      </c>
      <c r="S79" s="32">
        <v>3676778.8360000001</v>
      </c>
      <c r="T79" s="32">
        <v>472.44600000000003</v>
      </c>
      <c r="U79" s="32">
        <v>472.40699999999998</v>
      </c>
      <c r="V79" s="32" t="s">
        <v>260</v>
      </c>
      <c r="W79" s="32">
        <f>Table212[[#This Row],[DEMZ]]-Table212[[#This Row],[KnownZ]]</f>
        <v>-3.900000000004411E-2</v>
      </c>
    </row>
    <row r="80" spans="1:23" x14ac:dyDescent="0.25">
      <c r="A80" s="31" t="s">
        <v>208</v>
      </c>
      <c r="B80" s="32">
        <v>467940.51</v>
      </c>
      <c r="C80" s="32">
        <v>3676994.625</v>
      </c>
      <c r="D80" s="32">
        <v>563.39499999999998</v>
      </c>
      <c r="E80" s="33">
        <v>563.37099999999998</v>
      </c>
      <c r="F80" s="9" t="s">
        <v>260</v>
      </c>
      <c r="G80" s="34">
        <v>-2.4E-2</v>
      </c>
      <c r="I80" s="31" t="s">
        <v>208</v>
      </c>
      <c r="J80" s="32">
        <v>467940.51</v>
      </c>
      <c r="K80" s="32">
        <v>3676994.625</v>
      </c>
      <c r="L80" s="32">
        <v>563.39499999999998</v>
      </c>
      <c r="M80" s="32">
        <v>563.37099999999998</v>
      </c>
      <c r="N80" s="9" t="s">
        <v>260</v>
      </c>
      <c r="O80" s="32">
        <v>-2.4E-2</v>
      </c>
      <c r="Q80" s="31" t="s">
        <v>208</v>
      </c>
      <c r="R80" s="32">
        <v>467940.51</v>
      </c>
      <c r="S80" s="32">
        <v>3676994.625</v>
      </c>
      <c r="T80" s="32">
        <v>563.39499999999998</v>
      </c>
      <c r="U80" s="32">
        <v>563.37300000000005</v>
      </c>
      <c r="V80" s="32" t="s">
        <v>260</v>
      </c>
      <c r="W80" s="32">
        <f>Table212[[#This Row],[DEMZ]]-Table212[[#This Row],[KnownZ]]</f>
        <v>-2.1999999999934516E-2</v>
      </c>
    </row>
    <row r="81" spans="1:23" x14ac:dyDescent="0.25">
      <c r="A81" s="31" t="s">
        <v>209</v>
      </c>
      <c r="B81" s="32">
        <v>466909.53700000001</v>
      </c>
      <c r="C81" s="32">
        <v>3669248.52</v>
      </c>
      <c r="D81" s="32">
        <v>532.08799999999997</v>
      </c>
      <c r="E81" s="33">
        <v>532.04399999999998</v>
      </c>
      <c r="F81" s="9" t="s">
        <v>260</v>
      </c>
      <c r="G81" s="34">
        <v>-4.3999999999999997E-2</v>
      </c>
      <c r="I81" s="31" t="s">
        <v>209</v>
      </c>
      <c r="J81" s="32">
        <v>466909.53700000001</v>
      </c>
      <c r="K81" s="32">
        <v>3669248.52</v>
      </c>
      <c r="L81" s="32">
        <v>532.08799999999997</v>
      </c>
      <c r="M81" s="32">
        <v>532.04399999999998</v>
      </c>
      <c r="N81" s="9" t="s">
        <v>260</v>
      </c>
      <c r="O81" s="32">
        <v>-4.3999999999999997E-2</v>
      </c>
      <c r="Q81" s="31" t="s">
        <v>209</v>
      </c>
      <c r="R81" s="32">
        <v>466909.53700000001</v>
      </c>
      <c r="S81" s="32">
        <v>3669248.52</v>
      </c>
      <c r="T81" s="32">
        <v>532.08799999999997</v>
      </c>
      <c r="U81" s="32">
        <v>532.04100000000005</v>
      </c>
      <c r="V81" s="32" t="s">
        <v>260</v>
      </c>
      <c r="W81" s="32">
        <f>Table212[[#This Row],[DEMZ]]-Table212[[#This Row],[KnownZ]]</f>
        <v>-4.6999999999911779E-2</v>
      </c>
    </row>
    <row r="82" spans="1:23" x14ac:dyDescent="0.25">
      <c r="A82" s="31" t="s">
        <v>210</v>
      </c>
      <c r="B82" s="32">
        <v>471747.34399999998</v>
      </c>
      <c r="C82" s="32">
        <v>3676364.3130000001</v>
      </c>
      <c r="D82" s="32">
        <v>594.702</v>
      </c>
      <c r="E82" s="33">
        <v>594.697</v>
      </c>
      <c r="F82" s="9" t="s">
        <v>260</v>
      </c>
      <c r="G82" s="34">
        <v>-5.0000000000000001E-3</v>
      </c>
      <c r="I82" s="31" t="s">
        <v>210</v>
      </c>
      <c r="J82" s="32">
        <v>471747.34399999998</v>
      </c>
      <c r="K82" s="32">
        <v>3676364.3130000001</v>
      </c>
      <c r="L82" s="32">
        <v>594.702</v>
      </c>
      <c r="M82" s="32">
        <v>594.697</v>
      </c>
      <c r="N82" s="9" t="s">
        <v>260</v>
      </c>
      <c r="O82" s="32">
        <v>-5.0000000000000001E-3</v>
      </c>
      <c r="Q82" s="31" t="s">
        <v>210</v>
      </c>
      <c r="R82" s="32">
        <v>471747.34399999998</v>
      </c>
      <c r="S82" s="32">
        <v>3676364.3130000001</v>
      </c>
      <c r="T82" s="32">
        <v>594.702</v>
      </c>
      <c r="U82" s="32">
        <v>594.69500000000005</v>
      </c>
      <c r="V82" s="32" t="s">
        <v>260</v>
      </c>
      <c r="W82" s="32">
        <f>Table212[[#This Row],[DEMZ]]-Table212[[#This Row],[KnownZ]]</f>
        <v>-6.9999999999481588E-3</v>
      </c>
    </row>
    <row r="83" spans="1:23" x14ac:dyDescent="0.25">
      <c r="A83" s="31" t="s">
        <v>211</v>
      </c>
      <c r="B83" s="32">
        <v>392592.02899999998</v>
      </c>
      <c r="C83" s="32">
        <v>3660456.0559999999</v>
      </c>
      <c r="D83" s="32">
        <v>374.697</v>
      </c>
      <c r="E83" s="33">
        <v>374.69299999999998</v>
      </c>
      <c r="F83" s="9" t="s">
        <v>260</v>
      </c>
      <c r="G83" s="34">
        <v>-4.0000000000000001E-3</v>
      </c>
      <c r="I83" s="31" t="s">
        <v>211</v>
      </c>
      <c r="J83" s="32">
        <v>392592.02899999998</v>
      </c>
      <c r="K83" s="32">
        <v>3660456.0559999999</v>
      </c>
      <c r="L83" s="32">
        <v>374.697</v>
      </c>
      <c r="M83" s="32">
        <v>374.69299999999998</v>
      </c>
      <c r="N83" s="9" t="s">
        <v>260</v>
      </c>
      <c r="O83" s="32">
        <v>-4.0000000000000001E-3</v>
      </c>
      <c r="Q83" s="31" t="s">
        <v>211</v>
      </c>
      <c r="R83" s="32">
        <v>392592.02899999998</v>
      </c>
      <c r="S83" s="32">
        <v>3660456.0559999999</v>
      </c>
      <c r="T83" s="32">
        <v>374.697</v>
      </c>
      <c r="U83" s="32">
        <v>374.69200000000001</v>
      </c>
      <c r="V83" s="32" t="s">
        <v>260</v>
      </c>
      <c r="W83" s="32">
        <f>Table212[[#This Row],[DEMZ]]-Table212[[#This Row],[KnownZ]]</f>
        <v>-4.9999999999954525E-3</v>
      </c>
    </row>
    <row r="84" spans="1:23" x14ac:dyDescent="0.25">
      <c r="A84" s="31" t="s">
        <v>212</v>
      </c>
      <c r="B84" s="32">
        <v>406061.96899999998</v>
      </c>
      <c r="C84" s="32">
        <v>3668004.193</v>
      </c>
      <c r="D84" s="32">
        <v>346.71300000000002</v>
      </c>
      <c r="E84" s="33">
        <v>346.642</v>
      </c>
      <c r="F84" s="9" t="s">
        <v>260</v>
      </c>
      <c r="G84" s="34">
        <v>-7.0999999999999994E-2</v>
      </c>
      <c r="I84" s="31" t="s">
        <v>212</v>
      </c>
      <c r="J84" s="32">
        <v>406061.96899999998</v>
      </c>
      <c r="K84" s="32">
        <v>3668004.193</v>
      </c>
      <c r="L84" s="32">
        <v>346.71300000000002</v>
      </c>
      <c r="M84" s="32">
        <v>346.642</v>
      </c>
      <c r="N84" s="9" t="s">
        <v>260</v>
      </c>
      <c r="O84" s="32">
        <v>-7.0999999999999994E-2</v>
      </c>
      <c r="Q84" s="31" t="s">
        <v>212</v>
      </c>
      <c r="R84" s="32">
        <v>406061.96899999998</v>
      </c>
      <c r="S84" s="32">
        <v>3668004.193</v>
      </c>
      <c r="T84" s="32">
        <v>346.71300000000002</v>
      </c>
      <c r="U84" s="32">
        <v>346.63799999999998</v>
      </c>
      <c r="V84" s="32" t="s">
        <v>260</v>
      </c>
      <c r="W84" s="32">
        <f>Table212[[#This Row],[DEMZ]]-Table212[[#This Row],[KnownZ]]</f>
        <v>-7.5000000000045475E-2</v>
      </c>
    </row>
    <row r="85" spans="1:23" x14ac:dyDescent="0.25">
      <c r="A85" s="31" t="s">
        <v>213</v>
      </c>
      <c r="B85" s="32">
        <v>421509.60600000003</v>
      </c>
      <c r="C85" s="32">
        <v>3664921.8330000001</v>
      </c>
      <c r="D85" s="32">
        <v>371.27499999999998</v>
      </c>
      <c r="E85" s="33">
        <v>371.22699999999998</v>
      </c>
      <c r="F85" s="9" t="s">
        <v>260</v>
      </c>
      <c r="G85" s="34">
        <v>-4.8000000000000001E-2</v>
      </c>
      <c r="I85" s="31" t="s">
        <v>213</v>
      </c>
      <c r="J85" s="32">
        <v>421509.60600000003</v>
      </c>
      <c r="K85" s="32">
        <v>3664921.8330000001</v>
      </c>
      <c r="L85" s="32">
        <v>371.27499999999998</v>
      </c>
      <c r="M85" s="32">
        <v>371.22699999999998</v>
      </c>
      <c r="N85" s="9" t="s">
        <v>260</v>
      </c>
      <c r="O85" s="32">
        <v>-4.8000000000000001E-2</v>
      </c>
      <c r="Q85" s="31" t="s">
        <v>213</v>
      </c>
      <c r="R85" s="32">
        <v>421509.60600000003</v>
      </c>
      <c r="S85" s="32">
        <v>3664921.8330000001</v>
      </c>
      <c r="T85" s="32">
        <v>371.27499999999998</v>
      </c>
      <c r="U85" s="32">
        <v>371.209</v>
      </c>
      <c r="V85" s="32" t="s">
        <v>260</v>
      </c>
      <c r="W85" s="32">
        <f>Table212[[#This Row],[DEMZ]]-Table212[[#This Row],[KnownZ]]</f>
        <v>-6.5999999999974079E-2</v>
      </c>
    </row>
    <row r="86" spans="1:23" x14ac:dyDescent="0.25">
      <c r="A86" s="31" t="s">
        <v>214</v>
      </c>
      <c r="B86" s="32">
        <v>433457.989</v>
      </c>
      <c r="C86" s="32">
        <v>3662918.2459999998</v>
      </c>
      <c r="D86" s="32">
        <v>390.96300000000002</v>
      </c>
      <c r="E86" s="33">
        <v>390.95299999999997</v>
      </c>
      <c r="F86" s="9" t="s">
        <v>260</v>
      </c>
      <c r="G86" s="34">
        <v>-0.01</v>
      </c>
      <c r="I86" s="31" t="s">
        <v>214</v>
      </c>
      <c r="J86" s="32">
        <v>433457.989</v>
      </c>
      <c r="K86" s="32">
        <v>3662918.2459999998</v>
      </c>
      <c r="L86" s="32">
        <v>390.96300000000002</v>
      </c>
      <c r="M86" s="32">
        <v>390.95299999999997</v>
      </c>
      <c r="N86" s="9" t="s">
        <v>260</v>
      </c>
      <c r="O86" s="32">
        <v>-0.01</v>
      </c>
      <c r="Q86" s="31" t="s">
        <v>214</v>
      </c>
      <c r="R86" s="32">
        <v>433457.989</v>
      </c>
      <c r="S86" s="32">
        <v>3662918.2459999998</v>
      </c>
      <c r="T86" s="32">
        <v>390.96300000000002</v>
      </c>
      <c r="U86" s="32">
        <v>390.95299999999997</v>
      </c>
      <c r="V86" s="32" t="s">
        <v>260</v>
      </c>
      <c r="W86" s="32">
        <f>Table212[[#This Row],[DEMZ]]-Table212[[#This Row],[KnownZ]]</f>
        <v>-1.0000000000047748E-2</v>
      </c>
    </row>
    <row r="87" spans="1:23" x14ac:dyDescent="0.25">
      <c r="A87" s="31" t="s">
        <v>215</v>
      </c>
      <c r="B87" s="32">
        <v>446116.679</v>
      </c>
      <c r="C87" s="32">
        <v>3666159.071</v>
      </c>
      <c r="D87" s="32">
        <v>481.61599999999999</v>
      </c>
      <c r="E87" s="33">
        <v>481.52300000000002</v>
      </c>
      <c r="F87" s="9" t="s">
        <v>260</v>
      </c>
      <c r="G87" s="34">
        <v>-9.2999999999999999E-2</v>
      </c>
      <c r="I87" s="31" t="s">
        <v>215</v>
      </c>
      <c r="J87" s="32">
        <v>446116.679</v>
      </c>
      <c r="K87" s="32">
        <v>3666159.071</v>
      </c>
      <c r="L87" s="32">
        <v>481.61599999999999</v>
      </c>
      <c r="M87" s="32">
        <v>481.52300000000002</v>
      </c>
      <c r="N87" s="9" t="s">
        <v>260</v>
      </c>
      <c r="O87" s="32">
        <v>-9.2999999999999999E-2</v>
      </c>
      <c r="Q87" s="31" t="s">
        <v>215</v>
      </c>
      <c r="R87" s="32">
        <v>446116.679</v>
      </c>
      <c r="S87" s="32">
        <v>3666159.071</v>
      </c>
      <c r="T87" s="32">
        <v>481.61599999999999</v>
      </c>
      <c r="U87" s="32">
        <v>481.52</v>
      </c>
      <c r="V87" s="32" t="s">
        <v>260</v>
      </c>
      <c r="W87" s="32">
        <f>Table212[[#This Row],[DEMZ]]-Table212[[#This Row],[KnownZ]]</f>
        <v>-9.6000000000003638E-2</v>
      </c>
    </row>
    <row r="88" spans="1:23" x14ac:dyDescent="0.25">
      <c r="A88" s="31" t="s">
        <v>216</v>
      </c>
      <c r="B88" s="32">
        <v>453249.37199999997</v>
      </c>
      <c r="C88" s="32">
        <v>3664505.7149999999</v>
      </c>
      <c r="D88" s="32">
        <v>461.86200000000002</v>
      </c>
      <c r="E88" s="33">
        <v>461.827</v>
      </c>
      <c r="F88" s="9" t="s">
        <v>260</v>
      </c>
      <c r="G88" s="34">
        <v>-3.5000000000000003E-2</v>
      </c>
      <c r="I88" s="31" t="s">
        <v>216</v>
      </c>
      <c r="J88" s="32">
        <v>453249.37199999997</v>
      </c>
      <c r="K88" s="32">
        <v>3664505.7149999999</v>
      </c>
      <c r="L88" s="32">
        <v>461.86200000000002</v>
      </c>
      <c r="M88" s="32">
        <v>461.827</v>
      </c>
      <c r="N88" s="9" t="s">
        <v>260</v>
      </c>
      <c r="O88" s="32">
        <v>-3.5000000000000003E-2</v>
      </c>
      <c r="Q88" s="31" t="s">
        <v>216</v>
      </c>
      <c r="R88" s="32">
        <v>453249.37199999997</v>
      </c>
      <c r="S88" s="32">
        <v>3664505.7149999999</v>
      </c>
      <c r="T88" s="32">
        <v>461.86200000000002</v>
      </c>
      <c r="U88" s="32">
        <v>461.82400000000001</v>
      </c>
      <c r="V88" s="32" t="s">
        <v>260</v>
      </c>
      <c r="W88" s="32">
        <f>Table212[[#This Row],[DEMZ]]-Table212[[#This Row],[KnownZ]]</f>
        <v>-3.8000000000010914E-2</v>
      </c>
    </row>
    <row r="89" spans="1:23" x14ac:dyDescent="0.25">
      <c r="A89" s="31" t="s">
        <v>217</v>
      </c>
      <c r="B89" s="32">
        <v>466166.723</v>
      </c>
      <c r="C89" s="32">
        <v>3664454.7779999999</v>
      </c>
      <c r="D89" s="32">
        <v>510.02100000000002</v>
      </c>
      <c r="E89" s="33">
        <v>509.96800000000002</v>
      </c>
      <c r="F89" s="9" t="s">
        <v>260</v>
      </c>
      <c r="G89" s="34">
        <v>-5.2999999999999999E-2</v>
      </c>
      <c r="I89" s="31" t="s">
        <v>217</v>
      </c>
      <c r="J89" s="32">
        <v>466166.723</v>
      </c>
      <c r="K89" s="32">
        <v>3664454.7779999999</v>
      </c>
      <c r="L89" s="32">
        <v>510.02100000000002</v>
      </c>
      <c r="M89" s="32">
        <v>509.96800000000002</v>
      </c>
      <c r="N89" s="9" t="s">
        <v>260</v>
      </c>
      <c r="O89" s="32">
        <v>-5.2999999999999999E-2</v>
      </c>
      <c r="Q89" s="31" t="s">
        <v>217</v>
      </c>
      <c r="R89" s="32">
        <v>466166.723</v>
      </c>
      <c r="S89" s="32">
        <v>3664454.7779999999</v>
      </c>
      <c r="T89" s="32">
        <v>510.02100000000002</v>
      </c>
      <c r="U89" s="32">
        <v>509.96499999999997</v>
      </c>
      <c r="V89" s="32" t="s">
        <v>260</v>
      </c>
      <c r="W89" s="32">
        <f>Table212[[#This Row],[DEMZ]]-Table212[[#This Row],[KnownZ]]</f>
        <v>-5.6000000000040018E-2</v>
      </c>
    </row>
    <row r="90" spans="1:23" x14ac:dyDescent="0.25">
      <c r="A90" s="31" t="s">
        <v>218</v>
      </c>
      <c r="B90" s="32">
        <v>466166.67499999999</v>
      </c>
      <c r="C90" s="32">
        <v>3664462.159</v>
      </c>
      <c r="D90" s="32">
        <v>509.92899999999997</v>
      </c>
      <c r="E90" s="33">
        <v>509.89400000000001</v>
      </c>
      <c r="F90" s="9" t="s">
        <v>260</v>
      </c>
      <c r="G90" s="34">
        <v>-3.5000000000000003E-2</v>
      </c>
      <c r="I90" s="31" t="s">
        <v>218</v>
      </c>
      <c r="J90" s="32">
        <v>466166.67499999999</v>
      </c>
      <c r="K90" s="32">
        <v>3664462.159</v>
      </c>
      <c r="L90" s="32">
        <v>509.92899999999997</v>
      </c>
      <c r="M90" s="32">
        <v>509.89400000000001</v>
      </c>
      <c r="N90" s="9" t="s">
        <v>260</v>
      </c>
      <c r="O90" s="32">
        <v>-3.5000000000000003E-2</v>
      </c>
      <c r="Q90" s="31" t="s">
        <v>218</v>
      </c>
      <c r="R90" s="32">
        <v>466166.67499999999</v>
      </c>
      <c r="S90" s="32">
        <v>3664462.159</v>
      </c>
      <c r="T90" s="32">
        <v>509.92899999999997</v>
      </c>
      <c r="U90" s="32">
        <v>509.89299999999997</v>
      </c>
      <c r="V90" s="32" t="s">
        <v>260</v>
      </c>
      <c r="W90" s="32">
        <f>Table212[[#This Row],[DEMZ]]-Table212[[#This Row],[KnownZ]]</f>
        <v>-3.6000000000001364E-2</v>
      </c>
    </row>
    <row r="91" spans="1:23" x14ac:dyDescent="0.25">
      <c r="A91" s="31" t="s">
        <v>219</v>
      </c>
      <c r="B91" s="32">
        <v>476809.19400000002</v>
      </c>
      <c r="C91" s="32">
        <v>3662285.182</v>
      </c>
      <c r="D91" s="32">
        <v>488.49299999999999</v>
      </c>
      <c r="E91" s="33">
        <v>488.53</v>
      </c>
      <c r="F91" s="9" t="s">
        <v>260</v>
      </c>
      <c r="G91" s="34">
        <v>3.6999999999999998E-2</v>
      </c>
      <c r="I91" s="31" t="s">
        <v>219</v>
      </c>
      <c r="J91" s="32">
        <v>476809.19400000002</v>
      </c>
      <c r="K91" s="32">
        <v>3662285.182</v>
      </c>
      <c r="L91" s="32">
        <v>488.49299999999999</v>
      </c>
      <c r="M91" s="32">
        <v>488.53</v>
      </c>
      <c r="N91" s="9" t="s">
        <v>260</v>
      </c>
      <c r="O91" s="32">
        <v>3.6999999999999998E-2</v>
      </c>
      <c r="Q91" s="31" t="s">
        <v>219</v>
      </c>
      <c r="R91" s="32">
        <v>476809.19400000002</v>
      </c>
      <c r="S91" s="32">
        <v>3662285.182</v>
      </c>
      <c r="T91" s="32">
        <v>488.49299999999999</v>
      </c>
      <c r="U91" s="32">
        <v>488.52</v>
      </c>
      <c r="V91" s="32" t="s">
        <v>260</v>
      </c>
      <c r="W91" s="32">
        <f>Table212[[#This Row],[DEMZ]]-Table212[[#This Row],[KnownZ]]</f>
        <v>2.6999999999986812E-2</v>
      </c>
    </row>
    <row r="92" spans="1:23" x14ac:dyDescent="0.25">
      <c r="A92" s="31" t="s">
        <v>220</v>
      </c>
      <c r="B92" s="32">
        <v>480049.804</v>
      </c>
      <c r="C92" s="32">
        <v>3656324.9339999999</v>
      </c>
      <c r="D92" s="32">
        <v>598.31500000000005</v>
      </c>
      <c r="E92" s="33">
        <v>598.34299999999996</v>
      </c>
      <c r="F92" s="9" t="s">
        <v>260</v>
      </c>
      <c r="G92" s="34">
        <v>2.8000000000000001E-2</v>
      </c>
      <c r="I92" s="31" t="s">
        <v>220</v>
      </c>
      <c r="J92" s="32">
        <v>480049.804</v>
      </c>
      <c r="K92" s="32">
        <v>3656324.9339999999</v>
      </c>
      <c r="L92" s="32">
        <v>598.31500000000005</v>
      </c>
      <c r="M92" s="32">
        <v>598.34299999999996</v>
      </c>
      <c r="N92" s="9" t="s">
        <v>260</v>
      </c>
      <c r="O92" s="32">
        <v>2.8000000000000001E-2</v>
      </c>
      <c r="Q92" s="31" t="s">
        <v>220</v>
      </c>
      <c r="R92" s="32">
        <v>480049.804</v>
      </c>
      <c r="S92" s="32">
        <v>3656324.9339999999</v>
      </c>
      <c r="T92" s="32">
        <v>598.31500000000005</v>
      </c>
      <c r="U92" s="32">
        <v>598.34699999999998</v>
      </c>
      <c r="V92" s="32" t="s">
        <v>260</v>
      </c>
      <c r="W92" s="32">
        <f>Table212[[#This Row],[DEMZ]]-Table212[[#This Row],[KnownZ]]</f>
        <v>3.1999999999925421E-2</v>
      </c>
    </row>
    <row r="93" spans="1:23" x14ac:dyDescent="0.25">
      <c r="A93" s="31" t="s">
        <v>221</v>
      </c>
      <c r="B93" s="32">
        <v>401546.06800000003</v>
      </c>
      <c r="C93" s="32">
        <v>3657661.6850000001</v>
      </c>
      <c r="D93" s="32">
        <v>357.11</v>
      </c>
      <c r="E93" s="33">
        <v>357.096</v>
      </c>
      <c r="F93" s="9" t="s">
        <v>260</v>
      </c>
      <c r="G93" s="34">
        <v>-1.4E-2</v>
      </c>
      <c r="I93" s="31" t="s">
        <v>221</v>
      </c>
      <c r="J93" s="32">
        <v>401546.06800000003</v>
      </c>
      <c r="K93" s="32">
        <v>3657661.6850000001</v>
      </c>
      <c r="L93" s="32">
        <v>357.11</v>
      </c>
      <c r="M93" s="32">
        <v>357.096</v>
      </c>
      <c r="N93" s="9" t="s">
        <v>260</v>
      </c>
      <c r="O93" s="32">
        <v>-1.4E-2</v>
      </c>
      <c r="Q93" s="31" t="s">
        <v>221</v>
      </c>
      <c r="R93" s="32">
        <v>401546.06800000003</v>
      </c>
      <c r="S93" s="32">
        <v>3657661.6850000001</v>
      </c>
      <c r="T93" s="32">
        <v>357.11</v>
      </c>
      <c r="U93" s="32">
        <v>357.09500000000003</v>
      </c>
      <c r="V93" s="32" t="s">
        <v>260</v>
      </c>
      <c r="W93" s="32">
        <f>Table212[[#This Row],[DEMZ]]-Table212[[#This Row],[KnownZ]]</f>
        <v>-1.4999999999986358E-2</v>
      </c>
    </row>
    <row r="94" spans="1:23" x14ac:dyDescent="0.25">
      <c r="A94" s="31" t="s">
        <v>222</v>
      </c>
      <c r="B94" s="32">
        <v>410062.766</v>
      </c>
      <c r="C94" s="32">
        <v>3652105.2629999998</v>
      </c>
      <c r="D94" s="32">
        <v>375.14400000000001</v>
      </c>
      <c r="E94" s="33">
        <v>375.13299999999998</v>
      </c>
      <c r="F94" s="9" t="s">
        <v>260</v>
      </c>
      <c r="G94" s="34">
        <v>-1.0999999999999999E-2</v>
      </c>
      <c r="I94" s="31" t="s">
        <v>222</v>
      </c>
      <c r="J94" s="32">
        <v>410062.766</v>
      </c>
      <c r="K94" s="32">
        <v>3652105.2629999998</v>
      </c>
      <c r="L94" s="32">
        <v>375.14400000000001</v>
      </c>
      <c r="M94" s="32">
        <v>375.13299999999998</v>
      </c>
      <c r="N94" s="9" t="s">
        <v>260</v>
      </c>
      <c r="O94" s="32">
        <v>-1.0999999999999999E-2</v>
      </c>
      <c r="Q94" s="31" t="s">
        <v>222</v>
      </c>
      <c r="R94" s="32">
        <v>410062.766</v>
      </c>
      <c r="S94" s="32">
        <v>3652105.2629999998</v>
      </c>
      <c r="T94" s="32">
        <v>375.14400000000001</v>
      </c>
      <c r="U94" s="32">
        <v>375.13200000000001</v>
      </c>
      <c r="V94" s="32" t="s">
        <v>260</v>
      </c>
      <c r="W94" s="32">
        <f>Table212[[#This Row],[DEMZ]]-Table212[[#This Row],[KnownZ]]</f>
        <v>-1.2000000000000455E-2</v>
      </c>
    </row>
    <row r="95" spans="1:23" x14ac:dyDescent="0.25">
      <c r="A95" s="31" t="s">
        <v>223</v>
      </c>
      <c r="B95" s="32">
        <v>413842.72499999998</v>
      </c>
      <c r="C95" s="32">
        <v>3650338.696</v>
      </c>
      <c r="D95" s="32">
        <v>390.61399999999998</v>
      </c>
      <c r="E95" s="33">
        <v>390.61200000000002</v>
      </c>
      <c r="F95" s="9" t="s">
        <v>260</v>
      </c>
      <c r="G95" s="34">
        <v>-2E-3</v>
      </c>
      <c r="I95" s="31" t="s">
        <v>223</v>
      </c>
      <c r="J95" s="32">
        <v>413842.72499999998</v>
      </c>
      <c r="K95" s="32">
        <v>3650338.696</v>
      </c>
      <c r="L95" s="32">
        <v>390.61399999999998</v>
      </c>
      <c r="M95" s="32">
        <v>390.61200000000002</v>
      </c>
      <c r="N95" s="9" t="s">
        <v>260</v>
      </c>
      <c r="O95" s="32">
        <v>-2E-3</v>
      </c>
      <c r="Q95" s="31" t="s">
        <v>223</v>
      </c>
      <c r="R95" s="32">
        <v>413842.72499999998</v>
      </c>
      <c r="S95" s="32">
        <v>3650338.696</v>
      </c>
      <c r="T95" s="32">
        <v>390.61399999999998</v>
      </c>
      <c r="U95" s="32">
        <v>390.60700000000003</v>
      </c>
      <c r="V95" s="32" t="s">
        <v>260</v>
      </c>
      <c r="W95" s="32">
        <f>Table212[[#This Row],[DEMZ]]-Table212[[#This Row],[KnownZ]]</f>
        <v>-6.9999999999481588E-3</v>
      </c>
    </row>
    <row r="96" spans="1:23" x14ac:dyDescent="0.25">
      <c r="A96" s="31" t="s">
        <v>224</v>
      </c>
      <c r="B96" s="32">
        <v>429549.31199999998</v>
      </c>
      <c r="C96" s="32">
        <v>3651655.1949999998</v>
      </c>
      <c r="D96" s="32">
        <v>474.73700000000002</v>
      </c>
      <c r="E96" s="33">
        <v>474.70299999999997</v>
      </c>
      <c r="F96" s="9" t="s">
        <v>260</v>
      </c>
      <c r="G96" s="34">
        <v>-3.4000000000000002E-2</v>
      </c>
      <c r="I96" s="31" t="s">
        <v>224</v>
      </c>
      <c r="J96" s="32">
        <v>429549.31199999998</v>
      </c>
      <c r="K96" s="32">
        <v>3651655.1949999998</v>
      </c>
      <c r="L96" s="32">
        <v>474.73700000000002</v>
      </c>
      <c r="M96" s="32">
        <v>474.70299999999997</v>
      </c>
      <c r="N96" s="9" t="s">
        <v>260</v>
      </c>
      <c r="O96" s="32">
        <v>-3.4000000000000002E-2</v>
      </c>
      <c r="Q96" s="31" t="s">
        <v>224</v>
      </c>
      <c r="R96" s="32">
        <v>429549.31199999998</v>
      </c>
      <c r="S96" s="32">
        <v>3651655.1949999998</v>
      </c>
      <c r="T96" s="32">
        <v>474.73700000000002</v>
      </c>
      <c r="U96" s="32">
        <v>474.70800000000003</v>
      </c>
      <c r="V96" s="32" t="s">
        <v>260</v>
      </c>
      <c r="W96" s="32">
        <f>Table212[[#This Row],[DEMZ]]-Table212[[#This Row],[KnownZ]]</f>
        <v>-2.8999999999996362E-2</v>
      </c>
    </row>
    <row r="97" spans="1:23" x14ac:dyDescent="0.25">
      <c r="A97" s="31" t="s">
        <v>225</v>
      </c>
      <c r="B97" s="32">
        <v>440602.83199999999</v>
      </c>
      <c r="C97" s="32">
        <v>3653847.7220000001</v>
      </c>
      <c r="D97" s="32">
        <v>419.41699999999997</v>
      </c>
      <c r="E97" s="33">
        <v>419.399</v>
      </c>
      <c r="F97" s="9" t="s">
        <v>260</v>
      </c>
      <c r="G97" s="34">
        <v>-1.7999999999999999E-2</v>
      </c>
      <c r="I97" s="31" t="s">
        <v>225</v>
      </c>
      <c r="J97" s="32">
        <v>440602.83199999999</v>
      </c>
      <c r="K97" s="32">
        <v>3653847.7220000001</v>
      </c>
      <c r="L97" s="32">
        <v>419.41699999999997</v>
      </c>
      <c r="M97" s="32">
        <v>419.399</v>
      </c>
      <c r="N97" s="9" t="s">
        <v>260</v>
      </c>
      <c r="O97" s="32">
        <v>-1.7999999999999999E-2</v>
      </c>
      <c r="Q97" s="31" t="s">
        <v>225</v>
      </c>
      <c r="R97" s="32">
        <v>440602.83199999999</v>
      </c>
      <c r="S97" s="32">
        <v>3653847.7220000001</v>
      </c>
      <c r="T97" s="32">
        <v>419.41699999999997</v>
      </c>
      <c r="U97" s="32">
        <v>419.39600000000002</v>
      </c>
      <c r="V97" s="32" t="s">
        <v>260</v>
      </c>
      <c r="W97" s="32">
        <f>Table212[[#This Row],[DEMZ]]-Table212[[#This Row],[KnownZ]]</f>
        <v>-2.0999999999958163E-2</v>
      </c>
    </row>
    <row r="98" spans="1:23" x14ac:dyDescent="0.25">
      <c r="A98" s="31" t="s">
        <v>226</v>
      </c>
      <c r="B98" s="32">
        <v>454788.533</v>
      </c>
      <c r="C98" s="32">
        <v>3651705.4169999999</v>
      </c>
      <c r="D98" s="32">
        <v>440.73700000000002</v>
      </c>
      <c r="E98" s="33">
        <v>440.70499999999998</v>
      </c>
      <c r="F98" s="9" t="s">
        <v>260</v>
      </c>
      <c r="G98" s="34">
        <v>-3.2000000000000001E-2</v>
      </c>
      <c r="I98" s="31" t="s">
        <v>226</v>
      </c>
      <c r="J98" s="32">
        <v>454788.533</v>
      </c>
      <c r="K98" s="32">
        <v>3651705.4169999999</v>
      </c>
      <c r="L98" s="32">
        <v>440.73700000000002</v>
      </c>
      <c r="M98" s="32">
        <v>440.70499999999998</v>
      </c>
      <c r="N98" s="9" t="s">
        <v>260</v>
      </c>
      <c r="O98" s="32">
        <v>-3.2000000000000001E-2</v>
      </c>
      <c r="Q98" s="31" t="s">
        <v>226</v>
      </c>
      <c r="R98" s="32">
        <v>454788.533</v>
      </c>
      <c r="S98" s="32">
        <v>3651705.4169999999</v>
      </c>
      <c r="T98" s="32">
        <v>440.73700000000002</v>
      </c>
      <c r="U98" s="32">
        <v>440.7</v>
      </c>
      <c r="V98" s="32" t="s">
        <v>260</v>
      </c>
      <c r="W98" s="32">
        <f>Table212[[#This Row],[DEMZ]]-Table212[[#This Row],[KnownZ]]</f>
        <v>-3.7000000000034561E-2</v>
      </c>
    </row>
    <row r="99" spans="1:23" x14ac:dyDescent="0.25">
      <c r="A99" s="31" t="s">
        <v>227</v>
      </c>
      <c r="B99" s="32">
        <v>463810.08399999997</v>
      </c>
      <c r="C99" s="32">
        <v>3653496.986</v>
      </c>
      <c r="D99" s="32">
        <v>467.08100000000002</v>
      </c>
      <c r="E99" s="33">
        <v>467.06200000000001</v>
      </c>
      <c r="F99" s="9" t="s">
        <v>260</v>
      </c>
      <c r="G99" s="34">
        <v>-1.9E-2</v>
      </c>
      <c r="I99" s="31" t="s">
        <v>227</v>
      </c>
      <c r="J99" s="32">
        <v>463810.08399999997</v>
      </c>
      <c r="K99" s="32">
        <v>3653496.986</v>
      </c>
      <c r="L99" s="32">
        <v>467.08100000000002</v>
      </c>
      <c r="M99" s="32">
        <v>467.06200000000001</v>
      </c>
      <c r="N99" s="9" t="s">
        <v>260</v>
      </c>
      <c r="O99" s="32">
        <v>-1.9E-2</v>
      </c>
      <c r="Q99" s="31" t="s">
        <v>227</v>
      </c>
      <c r="R99" s="32">
        <v>463810.08399999997</v>
      </c>
      <c r="S99" s="32">
        <v>3653496.986</v>
      </c>
      <c r="T99" s="32">
        <v>467.08100000000002</v>
      </c>
      <c r="U99" s="32">
        <v>467.06299999999999</v>
      </c>
      <c r="V99" s="32" t="s">
        <v>260</v>
      </c>
      <c r="W99" s="32">
        <f>Table212[[#This Row],[DEMZ]]-Table212[[#This Row],[KnownZ]]</f>
        <v>-1.8000000000029104E-2</v>
      </c>
    </row>
    <row r="100" spans="1:23" x14ac:dyDescent="0.25">
      <c r="A100" s="31" t="s">
        <v>228</v>
      </c>
      <c r="B100" s="32">
        <v>474543.56400000001</v>
      </c>
      <c r="C100" s="32">
        <v>3651319.1979999999</v>
      </c>
      <c r="D100" s="32">
        <v>588.08900000000006</v>
      </c>
      <c r="E100" s="33">
        <v>588.10500000000002</v>
      </c>
      <c r="F100" s="9" t="s">
        <v>260</v>
      </c>
      <c r="G100" s="34">
        <v>1.6E-2</v>
      </c>
      <c r="I100" s="31" t="s">
        <v>228</v>
      </c>
      <c r="J100" s="32">
        <v>474543.56400000001</v>
      </c>
      <c r="K100" s="32">
        <v>3651319.1979999999</v>
      </c>
      <c r="L100" s="32">
        <v>588.08900000000006</v>
      </c>
      <c r="M100" s="32">
        <v>588.10500000000002</v>
      </c>
      <c r="N100" s="9" t="s">
        <v>260</v>
      </c>
      <c r="O100" s="32">
        <v>1.6E-2</v>
      </c>
      <c r="Q100" s="31" t="s">
        <v>228</v>
      </c>
      <c r="R100" s="32">
        <v>474543.56400000001</v>
      </c>
      <c r="S100" s="32">
        <v>3651319.1979999999</v>
      </c>
      <c r="T100" s="32">
        <v>588.08900000000006</v>
      </c>
      <c r="U100" s="32">
        <v>588.10699999999997</v>
      </c>
      <c r="V100" s="32" t="s">
        <v>260</v>
      </c>
      <c r="W100" s="32">
        <f>Table212[[#This Row],[DEMZ]]-Table212[[#This Row],[KnownZ]]</f>
        <v>1.7999999999915417E-2</v>
      </c>
    </row>
    <row r="101" spans="1:23" x14ac:dyDescent="0.25">
      <c r="A101" s="31" t="s">
        <v>229</v>
      </c>
      <c r="B101" s="32">
        <v>486533.81400000001</v>
      </c>
      <c r="C101" s="32">
        <v>3650063.6230000001</v>
      </c>
      <c r="D101" s="32">
        <v>780.24300000000005</v>
      </c>
      <c r="E101" s="33">
        <v>780.18100000000004</v>
      </c>
      <c r="F101" s="9" t="s">
        <v>260</v>
      </c>
      <c r="G101" s="34">
        <v>-6.2E-2</v>
      </c>
      <c r="I101" s="31" t="s">
        <v>229</v>
      </c>
      <c r="J101" s="32">
        <v>486533.81400000001</v>
      </c>
      <c r="K101" s="32">
        <v>3650063.6230000001</v>
      </c>
      <c r="L101" s="32">
        <v>780.24300000000005</v>
      </c>
      <c r="M101" s="32">
        <v>780.18100000000004</v>
      </c>
      <c r="N101" s="9" t="s">
        <v>260</v>
      </c>
      <c r="O101" s="32">
        <v>-6.2E-2</v>
      </c>
      <c r="Q101" s="31" t="s">
        <v>229</v>
      </c>
      <c r="R101" s="32">
        <v>486533.81400000001</v>
      </c>
      <c r="S101" s="32">
        <v>3650063.6230000001</v>
      </c>
      <c r="T101" s="32">
        <v>780.24300000000005</v>
      </c>
      <c r="U101" s="32">
        <v>780.17700000000002</v>
      </c>
      <c r="V101" s="32" t="s">
        <v>260</v>
      </c>
      <c r="W101" s="32">
        <f>Table212[[#This Row],[DEMZ]]-Table212[[#This Row],[KnownZ]]</f>
        <v>-6.6000000000030923E-2</v>
      </c>
    </row>
    <row r="102" spans="1:23" x14ac:dyDescent="0.25">
      <c r="A102" s="31" t="s">
        <v>230</v>
      </c>
      <c r="B102" s="32">
        <v>394388.61700000003</v>
      </c>
      <c r="C102" s="32">
        <v>3650254.2949999999</v>
      </c>
      <c r="D102" s="32">
        <v>396.21800000000002</v>
      </c>
      <c r="E102" s="33">
        <v>396.18</v>
      </c>
      <c r="F102" s="9" t="s">
        <v>260</v>
      </c>
      <c r="G102" s="34">
        <v>-3.7999999999999999E-2</v>
      </c>
      <c r="I102" s="31" t="s">
        <v>230</v>
      </c>
      <c r="J102" s="32">
        <v>394388.61700000003</v>
      </c>
      <c r="K102" s="32">
        <v>3650254.2949999999</v>
      </c>
      <c r="L102" s="32">
        <v>396.21800000000002</v>
      </c>
      <c r="M102" s="32">
        <v>396.18</v>
      </c>
      <c r="N102" s="9" t="s">
        <v>260</v>
      </c>
      <c r="O102" s="32">
        <v>-3.7999999999999999E-2</v>
      </c>
      <c r="Q102" s="31" t="s">
        <v>230</v>
      </c>
      <c r="R102" s="32">
        <v>394388.61700000003</v>
      </c>
      <c r="S102" s="32">
        <v>3650254.2949999999</v>
      </c>
      <c r="T102" s="32">
        <v>396.21800000000002</v>
      </c>
      <c r="U102" s="32">
        <v>396.17399999999998</v>
      </c>
      <c r="V102" s="32" t="s">
        <v>260</v>
      </c>
      <c r="W102" s="32">
        <f>Table212[[#This Row],[DEMZ]]-Table212[[#This Row],[KnownZ]]</f>
        <v>-4.4000000000039563E-2</v>
      </c>
    </row>
    <row r="103" spans="1:23" x14ac:dyDescent="0.25">
      <c r="A103" s="31" t="s">
        <v>231</v>
      </c>
      <c r="B103" s="32">
        <v>401938.36200000002</v>
      </c>
      <c r="C103" s="32">
        <v>3645071.4070000001</v>
      </c>
      <c r="D103" s="32">
        <v>379.346</v>
      </c>
      <c r="E103" s="33">
        <v>379.33800000000002</v>
      </c>
      <c r="F103" s="9" t="s">
        <v>260</v>
      </c>
      <c r="G103" s="34">
        <v>-8.0000000000000002E-3</v>
      </c>
      <c r="I103" s="31" t="s">
        <v>231</v>
      </c>
      <c r="J103" s="32">
        <v>401938.36200000002</v>
      </c>
      <c r="K103" s="32">
        <v>3645071.4070000001</v>
      </c>
      <c r="L103" s="32">
        <v>379.346</v>
      </c>
      <c r="M103" s="32">
        <v>379.33800000000002</v>
      </c>
      <c r="N103" s="9" t="s">
        <v>260</v>
      </c>
      <c r="O103" s="32">
        <v>-8.0000000000000002E-3</v>
      </c>
      <c r="Q103" s="31" t="s">
        <v>231</v>
      </c>
      <c r="R103" s="32">
        <v>401938.36200000002</v>
      </c>
      <c r="S103" s="32">
        <v>3645071.4070000001</v>
      </c>
      <c r="T103" s="32">
        <v>379.346</v>
      </c>
      <c r="U103" s="32">
        <v>379.33600000000001</v>
      </c>
      <c r="V103" s="32" t="s">
        <v>260</v>
      </c>
      <c r="W103" s="32">
        <f>Table212[[#This Row],[DEMZ]]-Table212[[#This Row],[KnownZ]]</f>
        <v>-9.9999999999909051E-3</v>
      </c>
    </row>
    <row r="104" spans="1:23" x14ac:dyDescent="0.25">
      <c r="A104" s="31" t="s">
        <v>232</v>
      </c>
      <c r="B104" s="32">
        <v>422769.43</v>
      </c>
      <c r="C104" s="32">
        <v>3642711.9929999998</v>
      </c>
      <c r="D104" s="32">
        <v>408.45100000000002</v>
      </c>
      <c r="E104" s="33">
        <v>408.39400000000001</v>
      </c>
      <c r="F104" s="9" t="s">
        <v>260</v>
      </c>
      <c r="G104" s="34">
        <v>-5.7000000000000002E-2</v>
      </c>
      <c r="I104" s="31" t="s">
        <v>232</v>
      </c>
      <c r="J104" s="32">
        <v>422769.43</v>
      </c>
      <c r="K104" s="32">
        <v>3642711.9929999998</v>
      </c>
      <c r="L104" s="32">
        <v>408.45100000000002</v>
      </c>
      <c r="M104" s="32">
        <v>408.39400000000001</v>
      </c>
      <c r="N104" s="9" t="s">
        <v>260</v>
      </c>
      <c r="O104" s="32">
        <v>-5.7000000000000002E-2</v>
      </c>
      <c r="Q104" s="31" t="s">
        <v>232</v>
      </c>
      <c r="R104" s="32">
        <v>422769.43</v>
      </c>
      <c r="S104" s="32">
        <v>3642711.9929999998</v>
      </c>
      <c r="T104" s="32">
        <v>408.45100000000002</v>
      </c>
      <c r="U104" s="32">
        <v>408.39100000000002</v>
      </c>
      <c r="V104" s="32" t="s">
        <v>260</v>
      </c>
      <c r="W104" s="32">
        <f>Table212[[#This Row],[DEMZ]]-Table212[[#This Row],[KnownZ]]</f>
        <v>-6.0000000000002274E-2</v>
      </c>
    </row>
    <row r="105" spans="1:23" x14ac:dyDescent="0.25">
      <c r="A105" s="31" t="s">
        <v>233</v>
      </c>
      <c r="B105" s="32">
        <v>429252.65700000001</v>
      </c>
      <c r="C105" s="32">
        <v>3646445.625</v>
      </c>
      <c r="D105" s="32">
        <v>443.58800000000002</v>
      </c>
      <c r="E105" s="33">
        <v>443.58800000000002</v>
      </c>
      <c r="F105" s="9" t="s">
        <v>260</v>
      </c>
      <c r="G105" s="34">
        <v>0</v>
      </c>
      <c r="I105" s="31" t="s">
        <v>233</v>
      </c>
      <c r="J105" s="32">
        <v>429252.65700000001</v>
      </c>
      <c r="K105" s="32">
        <v>3646445.625</v>
      </c>
      <c r="L105" s="32">
        <v>443.58800000000002</v>
      </c>
      <c r="M105" s="32">
        <v>443.58800000000002</v>
      </c>
      <c r="N105" s="9" t="s">
        <v>260</v>
      </c>
      <c r="O105" s="32">
        <v>0</v>
      </c>
      <c r="Q105" s="31" t="s">
        <v>233</v>
      </c>
      <c r="R105" s="32">
        <v>429252.65700000001</v>
      </c>
      <c r="S105" s="32">
        <v>3646445.625</v>
      </c>
      <c r="T105" s="32">
        <v>443.58800000000002</v>
      </c>
      <c r="U105" s="32">
        <v>443.58600000000001</v>
      </c>
      <c r="V105" s="32" t="s">
        <v>260</v>
      </c>
      <c r="W105" s="32">
        <f>Table212[[#This Row],[DEMZ]]-Table212[[#This Row],[KnownZ]]</f>
        <v>-2.0000000000095497E-3</v>
      </c>
    </row>
    <row r="106" spans="1:23" x14ac:dyDescent="0.25">
      <c r="A106" s="31" t="s">
        <v>234</v>
      </c>
      <c r="B106" s="32">
        <v>444176.027</v>
      </c>
      <c r="C106" s="32">
        <v>3646196.9169999999</v>
      </c>
      <c r="D106" s="32">
        <v>427.68400000000003</v>
      </c>
      <c r="E106" s="33">
        <v>427.71499999999997</v>
      </c>
      <c r="F106" s="9" t="s">
        <v>260</v>
      </c>
      <c r="G106" s="34">
        <v>3.1E-2</v>
      </c>
      <c r="I106" s="31" t="s">
        <v>234</v>
      </c>
      <c r="J106" s="32">
        <v>444176.027</v>
      </c>
      <c r="K106" s="32">
        <v>3646196.9169999999</v>
      </c>
      <c r="L106" s="32">
        <v>427.68400000000003</v>
      </c>
      <c r="M106" s="32">
        <v>427.71499999999997</v>
      </c>
      <c r="N106" s="9" t="s">
        <v>260</v>
      </c>
      <c r="O106" s="32">
        <v>3.1E-2</v>
      </c>
      <c r="Q106" s="31" t="s">
        <v>234</v>
      </c>
      <c r="R106" s="32">
        <v>444176.027</v>
      </c>
      <c r="S106" s="32">
        <v>3646196.9169999999</v>
      </c>
      <c r="T106" s="32">
        <v>427.68400000000003</v>
      </c>
      <c r="U106" s="32">
        <v>427.70499999999998</v>
      </c>
      <c r="V106" s="32" t="s">
        <v>260</v>
      </c>
      <c r="W106" s="32">
        <f>Table212[[#This Row],[DEMZ]]-Table212[[#This Row],[KnownZ]]</f>
        <v>2.0999999999958163E-2</v>
      </c>
    </row>
    <row r="107" spans="1:23" x14ac:dyDescent="0.25">
      <c r="A107" s="31" t="s">
        <v>235</v>
      </c>
      <c r="B107" s="32">
        <v>451021.49900000001</v>
      </c>
      <c r="C107" s="32">
        <v>3646845.5630000001</v>
      </c>
      <c r="D107" s="32">
        <v>432.13400000000001</v>
      </c>
      <c r="E107" s="33">
        <v>432.13499999999999</v>
      </c>
      <c r="F107" s="9" t="s">
        <v>260</v>
      </c>
      <c r="G107" s="34">
        <v>1E-3</v>
      </c>
      <c r="I107" s="31" t="s">
        <v>235</v>
      </c>
      <c r="J107" s="32">
        <v>451021.49900000001</v>
      </c>
      <c r="K107" s="32">
        <v>3646845.5630000001</v>
      </c>
      <c r="L107" s="32">
        <v>432.13400000000001</v>
      </c>
      <c r="M107" s="32">
        <v>432.13499999999999</v>
      </c>
      <c r="N107" s="9" t="s">
        <v>260</v>
      </c>
      <c r="O107" s="32">
        <v>1E-3</v>
      </c>
      <c r="Q107" s="31" t="s">
        <v>235</v>
      </c>
      <c r="R107" s="32">
        <v>451021.49900000001</v>
      </c>
      <c r="S107" s="32">
        <v>3646845.5630000001</v>
      </c>
      <c r="T107" s="32">
        <v>432.13400000000001</v>
      </c>
      <c r="U107" s="32">
        <v>432.12700000000001</v>
      </c>
      <c r="V107" s="32" t="s">
        <v>260</v>
      </c>
      <c r="W107" s="32">
        <f>Table212[[#This Row],[DEMZ]]-Table212[[#This Row],[KnownZ]]</f>
        <v>-7.0000000000050022E-3</v>
      </c>
    </row>
    <row r="108" spans="1:23" x14ac:dyDescent="0.25">
      <c r="A108" s="31" t="s">
        <v>236</v>
      </c>
      <c r="B108" s="32">
        <v>460718.05699999997</v>
      </c>
      <c r="C108" s="32">
        <v>3645146.8429999999</v>
      </c>
      <c r="D108" s="32">
        <v>478.82100000000003</v>
      </c>
      <c r="E108" s="33">
        <v>478.80799999999999</v>
      </c>
      <c r="F108" s="9" t="s">
        <v>260</v>
      </c>
      <c r="G108" s="34">
        <v>-1.2999999999999999E-2</v>
      </c>
      <c r="I108" s="31" t="s">
        <v>236</v>
      </c>
      <c r="J108" s="32">
        <v>460718.05699999997</v>
      </c>
      <c r="K108" s="32">
        <v>3645146.8429999999</v>
      </c>
      <c r="L108" s="32">
        <v>478.82100000000003</v>
      </c>
      <c r="M108" s="32">
        <v>478.80799999999999</v>
      </c>
      <c r="N108" s="9" t="s">
        <v>260</v>
      </c>
      <c r="O108" s="32">
        <v>-1.2999999999999999E-2</v>
      </c>
      <c r="Q108" s="31" t="s">
        <v>236</v>
      </c>
      <c r="R108" s="32">
        <v>460718.05699999997</v>
      </c>
      <c r="S108" s="32">
        <v>3645146.8429999999</v>
      </c>
      <c r="T108" s="32">
        <v>478.82100000000003</v>
      </c>
      <c r="U108" s="32">
        <v>478.803</v>
      </c>
      <c r="V108" s="32" t="s">
        <v>260</v>
      </c>
      <c r="W108" s="32">
        <f>Table212[[#This Row],[DEMZ]]-Table212[[#This Row],[KnownZ]]</f>
        <v>-1.8000000000029104E-2</v>
      </c>
    </row>
    <row r="109" spans="1:23" x14ac:dyDescent="0.25">
      <c r="A109" s="31" t="s">
        <v>237</v>
      </c>
      <c r="B109" s="32">
        <v>472707.50599999999</v>
      </c>
      <c r="C109" s="32">
        <v>3641873.5419999999</v>
      </c>
      <c r="D109" s="32">
        <v>590.87300000000005</v>
      </c>
      <c r="E109" s="33">
        <v>590.83900000000006</v>
      </c>
      <c r="F109" s="9" t="s">
        <v>260</v>
      </c>
      <c r="G109" s="34">
        <v>-3.4000000000000002E-2</v>
      </c>
      <c r="I109" s="31" t="s">
        <v>237</v>
      </c>
      <c r="J109" s="32">
        <v>472707.50599999999</v>
      </c>
      <c r="K109" s="32">
        <v>3641873.5419999999</v>
      </c>
      <c r="L109" s="32">
        <v>590.87300000000005</v>
      </c>
      <c r="M109" s="32">
        <v>590.83900000000006</v>
      </c>
      <c r="N109" s="9" t="s">
        <v>260</v>
      </c>
      <c r="O109" s="32">
        <v>-3.4000000000000002E-2</v>
      </c>
      <c r="Q109" s="31" t="s">
        <v>237</v>
      </c>
      <c r="R109" s="32">
        <v>472707.50599999999</v>
      </c>
      <c r="S109" s="32">
        <v>3641873.5419999999</v>
      </c>
      <c r="T109" s="32">
        <v>590.87300000000005</v>
      </c>
      <c r="U109" s="32">
        <v>590.84199999999998</v>
      </c>
      <c r="V109" s="32" t="s">
        <v>260</v>
      </c>
      <c r="W109" s="32">
        <f>Table212[[#This Row],[DEMZ]]-Table212[[#This Row],[KnownZ]]</f>
        <v>-3.1000000000062755E-2</v>
      </c>
    </row>
    <row r="110" spans="1:23" x14ac:dyDescent="0.25">
      <c r="A110" s="31" t="s">
        <v>238</v>
      </c>
      <c r="B110" s="32">
        <v>486943.60700000002</v>
      </c>
      <c r="C110" s="32">
        <v>3648464.66</v>
      </c>
      <c r="D110" s="32">
        <v>808.19100000000003</v>
      </c>
      <c r="E110" s="33">
        <v>808.16</v>
      </c>
      <c r="F110" s="9" t="s">
        <v>260</v>
      </c>
      <c r="G110" s="34">
        <v>-3.1E-2</v>
      </c>
      <c r="I110" s="31" t="s">
        <v>238</v>
      </c>
      <c r="J110" s="32">
        <v>486943.60700000002</v>
      </c>
      <c r="K110" s="32">
        <v>3648464.66</v>
      </c>
      <c r="L110" s="32">
        <v>808.19100000000003</v>
      </c>
      <c r="M110" s="32">
        <v>808.16</v>
      </c>
      <c r="N110" s="9" t="s">
        <v>260</v>
      </c>
      <c r="O110" s="32">
        <v>-3.1E-2</v>
      </c>
      <c r="Q110" s="31" t="s">
        <v>238</v>
      </c>
      <c r="R110" s="32">
        <v>486943.60700000002</v>
      </c>
      <c r="S110" s="32">
        <v>3648464.66</v>
      </c>
      <c r="T110" s="32">
        <v>808.19100000000003</v>
      </c>
      <c r="U110" s="32">
        <v>808.15899999999999</v>
      </c>
      <c r="V110" s="32" t="s">
        <v>260</v>
      </c>
      <c r="W110" s="32">
        <f>Table212[[#This Row],[DEMZ]]-Table212[[#This Row],[KnownZ]]</f>
        <v>-3.2000000000039108E-2</v>
      </c>
    </row>
    <row r="111" spans="1:23" x14ac:dyDescent="0.25">
      <c r="A111" s="31" t="s">
        <v>239</v>
      </c>
      <c r="B111" s="32">
        <v>393849.62199999997</v>
      </c>
      <c r="C111" s="32">
        <v>3637390.0929999999</v>
      </c>
      <c r="D111" s="32">
        <v>489.94499999999999</v>
      </c>
      <c r="E111" s="33">
        <v>489.85300000000001</v>
      </c>
      <c r="F111" s="9" t="s">
        <v>260</v>
      </c>
      <c r="G111" s="34">
        <v>-9.1999999999999998E-2</v>
      </c>
      <c r="I111" s="31" t="s">
        <v>239</v>
      </c>
      <c r="J111" s="32">
        <v>393849.62199999997</v>
      </c>
      <c r="K111" s="32">
        <v>3637390.0929999999</v>
      </c>
      <c r="L111" s="32">
        <v>489.94499999999999</v>
      </c>
      <c r="M111" s="32">
        <v>489.85300000000001</v>
      </c>
      <c r="N111" s="9" t="s">
        <v>260</v>
      </c>
      <c r="O111" s="32">
        <v>-9.1999999999999998E-2</v>
      </c>
      <c r="Q111" s="31" t="s">
        <v>239</v>
      </c>
      <c r="R111" s="32">
        <v>393849.62199999997</v>
      </c>
      <c r="S111" s="32">
        <v>3637390.0929999999</v>
      </c>
      <c r="T111" s="32">
        <v>489.94499999999999</v>
      </c>
      <c r="U111" s="32">
        <v>489.85199999999998</v>
      </c>
      <c r="V111" s="32" t="s">
        <v>260</v>
      </c>
      <c r="W111" s="32">
        <f>Table212[[#This Row],[DEMZ]]-Table212[[#This Row],[KnownZ]]</f>
        <v>-9.3000000000017735E-2</v>
      </c>
    </row>
    <row r="112" spans="1:23" x14ac:dyDescent="0.25">
      <c r="A112" s="31" t="s">
        <v>240</v>
      </c>
      <c r="B112" s="32">
        <v>409030.50400000002</v>
      </c>
      <c r="C112" s="32">
        <v>3638330.8820000002</v>
      </c>
      <c r="D112" s="32">
        <v>397.00599999999997</v>
      </c>
      <c r="E112" s="33">
        <v>396.92599999999999</v>
      </c>
      <c r="F112" s="9" t="s">
        <v>260</v>
      </c>
      <c r="G112" s="34">
        <v>-0.08</v>
      </c>
      <c r="I112" s="31" t="s">
        <v>240</v>
      </c>
      <c r="J112" s="32">
        <v>409030.50400000002</v>
      </c>
      <c r="K112" s="32">
        <v>3638330.8820000002</v>
      </c>
      <c r="L112" s="32">
        <v>397.00599999999997</v>
      </c>
      <c r="M112" s="32">
        <v>396.92599999999999</v>
      </c>
      <c r="N112" s="9" t="s">
        <v>260</v>
      </c>
      <c r="O112" s="32">
        <v>-0.08</v>
      </c>
      <c r="Q112" s="31" t="s">
        <v>240</v>
      </c>
      <c r="R112" s="32">
        <v>409030.50400000002</v>
      </c>
      <c r="S112" s="32">
        <v>3638330.8820000002</v>
      </c>
      <c r="T112" s="32">
        <v>397.00599999999997</v>
      </c>
      <c r="U112" s="32">
        <v>396.935</v>
      </c>
      <c r="V112" s="32" t="s">
        <v>260</v>
      </c>
      <c r="W112" s="32">
        <f>Table212[[#This Row],[DEMZ]]-Table212[[#This Row],[KnownZ]]</f>
        <v>-7.0999999999969532E-2</v>
      </c>
    </row>
    <row r="113" spans="1:23" x14ac:dyDescent="0.25">
      <c r="A113" s="31" t="s">
        <v>241</v>
      </c>
      <c r="B113" s="32">
        <v>420619.31400000001</v>
      </c>
      <c r="C113" s="32">
        <v>3638253.9759999998</v>
      </c>
      <c r="D113" s="32">
        <v>410.69200000000001</v>
      </c>
      <c r="E113" s="33">
        <v>410.637</v>
      </c>
      <c r="F113" s="9" t="s">
        <v>260</v>
      </c>
      <c r="G113" s="34">
        <v>-5.5E-2</v>
      </c>
      <c r="I113" s="31" t="s">
        <v>241</v>
      </c>
      <c r="J113" s="32">
        <v>420619.31400000001</v>
      </c>
      <c r="K113" s="32">
        <v>3638253.9759999998</v>
      </c>
      <c r="L113" s="32">
        <v>410.69200000000001</v>
      </c>
      <c r="M113" s="32">
        <v>410.637</v>
      </c>
      <c r="N113" s="9" t="s">
        <v>260</v>
      </c>
      <c r="O113" s="32">
        <v>-5.5E-2</v>
      </c>
      <c r="Q113" s="31" t="s">
        <v>241</v>
      </c>
      <c r="R113" s="32">
        <v>420619.31400000001</v>
      </c>
      <c r="S113" s="32">
        <v>3638253.9759999998</v>
      </c>
      <c r="T113" s="32">
        <v>410.69200000000001</v>
      </c>
      <c r="U113" s="32">
        <v>410.62900000000002</v>
      </c>
      <c r="V113" s="32" t="s">
        <v>260</v>
      </c>
      <c r="W113" s="32">
        <f>Table212[[#This Row],[DEMZ]]-Table212[[#This Row],[KnownZ]]</f>
        <v>-6.2999999999988177E-2</v>
      </c>
    </row>
    <row r="114" spans="1:23" x14ac:dyDescent="0.25">
      <c r="A114" s="31" t="s">
        <v>242</v>
      </c>
      <c r="B114" s="32">
        <v>433954.19099999999</v>
      </c>
      <c r="C114" s="32">
        <v>3639771.3339999998</v>
      </c>
      <c r="D114" s="32">
        <v>428.27499999999998</v>
      </c>
      <c r="E114" s="33">
        <v>428.20600000000002</v>
      </c>
      <c r="F114" s="9" t="s">
        <v>260</v>
      </c>
      <c r="G114" s="34">
        <v>-6.9000000000000006E-2</v>
      </c>
      <c r="I114" s="31" t="s">
        <v>242</v>
      </c>
      <c r="J114" s="32">
        <v>433954.19099999999</v>
      </c>
      <c r="K114" s="32">
        <v>3639771.3339999998</v>
      </c>
      <c r="L114" s="32">
        <v>428.27499999999998</v>
      </c>
      <c r="M114" s="32">
        <v>428.20600000000002</v>
      </c>
      <c r="N114" s="9" t="s">
        <v>260</v>
      </c>
      <c r="O114" s="32">
        <v>-6.9000000000000006E-2</v>
      </c>
      <c r="Q114" s="31" t="s">
        <v>242</v>
      </c>
      <c r="R114" s="32">
        <v>433954.19099999999</v>
      </c>
      <c r="S114" s="32">
        <v>3639771.3339999998</v>
      </c>
      <c r="T114" s="32">
        <v>428.27499999999998</v>
      </c>
      <c r="U114" s="32">
        <v>428.20299999999997</v>
      </c>
      <c r="V114" s="32" t="s">
        <v>260</v>
      </c>
      <c r="W114" s="32">
        <f>Table212[[#This Row],[DEMZ]]-Table212[[#This Row],[KnownZ]]</f>
        <v>-7.2000000000002728E-2</v>
      </c>
    </row>
    <row r="115" spans="1:23" x14ac:dyDescent="0.25">
      <c r="A115" s="31" t="s">
        <v>243</v>
      </c>
      <c r="B115" s="32">
        <v>438852.09</v>
      </c>
      <c r="C115" s="32">
        <v>3638161.5</v>
      </c>
      <c r="D115" s="32">
        <v>438.59899999999999</v>
      </c>
      <c r="E115" s="33">
        <v>438.54899999999998</v>
      </c>
      <c r="F115" s="9" t="s">
        <v>260</v>
      </c>
      <c r="G115" s="34">
        <v>-0.05</v>
      </c>
      <c r="I115" s="31" t="s">
        <v>243</v>
      </c>
      <c r="J115" s="32">
        <v>438852.09</v>
      </c>
      <c r="K115" s="32">
        <v>3638161.5</v>
      </c>
      <c r="L115" s="32">
        <v>438.59899999999999</v>
      </c>
      <c r="M115" s="32">
        <v>438.54899999999998</v>
      </c>
      <c r="N115" s="9" t="s">
        <v>260</v>
      </c>
      <c r="O115" s="32">
        <v>-0.05</v>
      </c>
      <c r="Q115" s="31" t="s">
        <v>243</v>
      </c>
      <c r="R115" s="32">
        <v>438852.09</v>
      </c>
      <c r="S115" s="32">
        <v>3638161.5</v>
      </c>
      <c r="T115" s="32">
        <v>438.59899999999999</v>
      </c>
      <c r="U115" s="32">
        <v>438.548</v>
      </c>
      <c r="V115" s="32" t="s">
        <v>260</v>
      </c>
      <c r="W115" s="32">
        <f>Table212[[#This Row],[DEMZ]]-Table212[[#This Row],[KnownZ]]</f>
        <v>-5.0999999999987722E-2</v>
      </c>
    </row>
    <row r="116" spans="1:23" x14ac:dyDescent="0.25">
      <c r="A116" s="31" t="s">
        <v>244</v>
      </c>
      <c r="B116" s="32">
        <v>452151.63</v>
      </c>
      <c r="C116" s="32">
        <v>3639652.4939999999</v>
      </c>
      <c r="D116" s="32">
        <v>442.90699999999998</v>
      </c>
      <c r="E116" s="33">
        <v>442.84399999999999</v>
      </c>
      <c r="F116" s="9" t="s">
        <v>260</v>
      </c>
      <c r="G116" s="34">
        <v>-6.3E-2</v>
      </c>
      <c r="I116" s="31" t="s">
        <v>244</v>
      </c>
      <c r="J116" s="32">
        <v>452151.63</v>
      </c>
      <c r="K116" s="32">
        <v>3639652.4939999999</v>
      </c>
      <c r="L116" s="32">
        <v>442.90699999999998</v>
      </c>
      <c r="M116" s="32">
        <v>442.84399999999999</v>
      </c>
      <c r="N116" s="9" t="s">
        <v>260</v>
      </c>
      <c r="O116" s="32">
        <v>-6.3E-2</v>
      </c>
      <c r="Q116" s="31" t="s">
        <v>244</v>
      </c>
      <c r="R116" s="32">
        <v>452151.63</v>
      </c>
      <c r="S116" s="32">
        <v>3639652.4939999999</v>
      </c>
      <c r="T116" s="32">
        <v>442.90699999999998</v>
      </c>
      <c r="U116" s="32">
        <v>442.839</v>
      </c>
      <c r="V116" s="32" t="s">
        <v>260</v>
      </c>
      <c r="W116" s="32">
        <f>Table212[[#This Row],[DEMZ]]-Table212[[#This Row],[KnownZ]]</f>
        <v>-6.7999999999983629E-2</v>
      </c>
    </row>
    <row r="117" spans="1:23" x14ac:dyDescent="0.25">
      <c r="A117" s="31" t="s">
        <v>245</v>
      </c>
      <c r="B117" s="32">
        <v>467611.38699999999</v>
      </c>
      <c r="C117" s="32">
        <v>3637859.4180000001</v>
      </c>
      <c r="D117" s="32">
        <v>552.32799999999997</v>
      </c>
      <c r="E117" s="33">
        <v>552.29100000000005</v>
      </c>
      <c r="F117" s="9" t="s">
        <v>260</v>
      </c>
      <c r="G117" s="34">
        <v>-3.6999999999999998E-2</v>
      </c>
      <c r="I117" s="31" t="s">
        <v>245</v>
      </c>
      <c r="J117" s="32">
        <v>467611.38699999999</v>
      </c>
      <c r="K117" s="32">
        <v>3637859.4180000001</v>
      </c>
      <c r="L117" s="32">
        <v>552.32799999999997</v>
      </c>
      <c r="M117" s="32">
        <v>552.29100000000005</v>
      </c>
      <c r="N117" s="9" t="s">
        <v>260</v>
      </c>
      <c r="O117" s="32">
        <v>-3.6999999999999998E-2</v>
      </c>
      <c r="Q117" s="31" t="s">
        <v>245</v>
      </c>
      <c r="R117" s="32">
        <v>467611.38699999999</v>
      </c>
      <c r="S117" s="32">
        <v>3637859.4180000001</v>
      </c>
      <c r="T117" s="32">
        <v>552.32799999999997</v>
      </c>
      <c r="U117" s="32">
        <v>552.28399999999999</v>
      </c>
      <c r="V117" s="32" t="s">
        <v>260</v>
      </c>
      <c r="W117" s="32">
        <f>Table212[[#This Row],[DEMZ]]-Table212[[#This Row],[KnownZ]]</f>
        <v>-4.399999999998272E-2</v>
      </c>
    </row>
    <row r="118" spans="1:23" x14ac:dyDescent="0.25">
      <c r="A118" s="31" t="s">
        <v>246</v>
      </c>
      <c r="B118" s="32">
        <v>478660.815</v>
      </c>
      <c r="C118" s="32">
        <v>3634401.4789999998</v>
      </c>
      <c r="D118" s="32">
        <v>685.08900000000006</v>
      </c>
      <c r="E118" s="33">
        <v>685.03599999999994</v>
      </c>
      <c r="F118" s="9" t="s">
        <v>260</v>
      </c>
      <c r="G118" s="34">
        <v>-5.2999999999999999E-2</v>
      </c>
      <c r="I118" s="31" t="s">
        <v>246</v>
      </c>
      <c r="J118" s="32">
        <v>478660.815</v>
      </c>
      <c r="K118" s="32">
        <v>3634401.4789999998</v>
      </c>
      <c r="L118" s="32">
        <v>685.08900000000006</v>
      </c>
      <c r="M118" s="32">
        <v>685.03599999999994</v>
      </c>
      <c r="N118" s="9" t="s">
        <v>260</v>
      </c>
      <c r="O118" s="32">
        <v>-5.2999999999999999E-2</v>
      </c>
      <c r="Q118" s="31" t="s">
        <v>246</v>
      </c>
      <c r="R118" s="32">
        <v>478660.815</v>
      </c>
      <c r="S118" s="32">
        <v>3634401.4789999998</v>
      </c>
      <c r="T118" s="32">
        <v>685.08900000000006</v>
      </c>
      <c r="U118" s="32">
        <v>685.03800000000001</v>
      </c>
      <c r="V118" s="32" t="s">
        <v>260</v>
      </c>
      <c r="W118" s="32">
        <f>Table212[[#This Row],[DEMZ]]-Table212[[#This Row],[KnownZ]]</f>
        <v>-5.1000000000044565E-2</v>
      </c>
    </row>
    <row r="119" spans="1:23" x14ac:dyDescent="0.25">
      <c r="A119" s="31" t="s">
        <v>247</v>
      </c>
      <c r="B119" s="32">
        <v>489034.875</v>
      </c>
      <c r="C119" s="32">
        <v>3635526.1009999998</v>
      </c>
      <c r="D119" s="32">
        <v>860.66499999999996</v>
      </c>
      <c r="E119" s="33">
        <v>860.596</v>
      </c>
      <c r="F119" s="9" t="s">
        <v>260</v>
      </c>
      <c r="G119" s="34">
        <v>-6.9000000000000006E-2</v>
      </c>
      <c r="I119" s="31" t="s">
        <v>247</v>
      </c>
      <c r="J119" s="32">
        <v>489034.875</v>
      </c>
      <c r="K119" s="32">
        <v>3635526.1009999998</v>
      </c>
      <c r="L119" s="32">
        <v>860.66499999999996</v>
      </c>
      <c r="M119" s="32">
        <v>860.596</v>
      </c>
      <c r="N119" s="9" t="s">
        <v>260</v>
      </c>
      <c r="O119" s="32">
        <v>-6.9000000000000006E-2</v>
      </c>
      <c r="Q119" s="31" t="s">
        <v>247</v>
      </c>
      <c r="R119" s="32">
        <v>489034.875</v>
      </c>
      <c r="S119" s="32">
        <v>3635526.1009999998</v>
      </c>
      <c r="T119" s="32">
        <v>860.66499999999996</v>
      </c>
      <c r="U119" s="32">
        <v>860.58299999999997</v>
      </c>
      <c r="V119" s="32" t="s">
        <v>260</v>
      </c>
      <c r="W119" s="32">
        <f>Table212[[#This Row],[DEMZ]]-Table212[[#This Row],[KnownZ]]</f>
        <v>-8.1999999999993634E-2</v>
      </c>
    </row>
    <row r="120" spans="1:23" x14ac:dyDescent="0.25">
      <c r="A120" s="31" t="s">
        <v>248</v>
      </c>
      <c r="B120" s="32">
        <v>481295.59899999999</v>
      </c>
      <c r="C120" s="32">
        <v>3639027.9610000001</v>
      </c>
      <c r="D120" s="32">
        <v>723.71299999999997</v>
      </c>
      <c r="E120" s="33">
        <v>723.61099999999999</v>
      </c>
      <c r="F120" s="9" t="s">
        <v>260</v>
      </c>
      <c r="G120" s="34">
        <v>-0.10199999999999999</v>
      </c>
      <c r="I120" s="31" t="s">
        <v>248</v>
      </c>
      <c r="J120" s="32">
        <v>481295.59899999999</v>
      </c>
      <c r="K120" s="32">
        <v>3639027.9610000001</v>
      </c>
      <c r="L120" s="32">
        <v>723.71299999999997</v>
      </c>
      <c r="M120" s="32">
        <v>723.61099999999999</v>
      </c>
      <c r="N120" s="9" t="s">
        <v>260</v>
      </c>
      <c r="O120" s="32">
        <v>-0.10199999999999999</v>
      </c>
      <c r="Q120" s="31" t="s">
        <v>248</v>
      </c>
      <c r="R120" s="32">
        <v>481295.59899999999</v>
      </c>
      <c r="S120" s="32">
        <v>3639027.9610000001</v>
      </c>
      <c r="T120" s="32">
        <v>723.71299999999997</v>
      </c>
      <c r="U120" s="32">
        <v>723.61</v>
      </c>
      <c r="V120" s="32" t="s">
        <v>260</v>
      </c>
      <c r="W120" s="32">
        <f>Table212[[#This Row],[DEMZ]]-Table212[[#This Row],[KnownZ]]</f>
        <v>-0.1029999999999518</v>
      </c>
    </row>
    <row r="121" spans="1:23" x14ac:dyDescent="0.25">
      <c r="A121" s="31" t="s">
        <v>249</v>
      </c>
      <c r="B121" s="32">
        <v>409785.60499999998</v>
      </c>
      <c r="C121" s="32">
        <v>3625988.11</v>
      </c>
      <c r="D121" s="32">
        <v>452.64</v>
      </c>
      <c r="E121" s="33">
        <v>452.61900000000003</v>
      </c>
      <c r="F121" s="9" t="s">
        <v>260</v>
      </c>
      <c r="G121" s="34">
        <v>-2.1000000000000001E-2</v>
      </c>
      <c r="I121" s="31" t="s">
        <v>249</v>
      </c>
      <c r="J121" s="32">
        <v>409785.60499999998</v>
      </c>
      <c r="K121" s="32">
        <v>3625988.11</v>
      </c>
      <c r="L121" s="32">
        <v>452.64</v>
      </c>
      <c r="M121" s="32">
        <v>452.62200000000001</v>
      </c>
      <c r="N121" s="9" t="s">
        <v>260</v>
      </c>
      <c r="O121" s="32">
        <v>-1.7999999999999999E-2</v>
      </c>
      <c r="Q121" s="31" t="s">
        <v>249</v>
      </c>
      <c r="R121" s="32">
        <v>409785.60499999998</v>
      </c>
      <c r="S121" s="32">
        <v>3625988.11</v>
      </c>
      <c r="T121" s="32">
        <v>452.64</v>
      </c>
      <c r="U121" s="32">
        <v>452.608</v>
      </c>
      <c r="V121" s="32" t="s">
        <v>260</v>
      </c>
      <c r="W121" s="32">
        <f>Table212[[#This Row],[DEMZ]]-Table212[[#This Row],[KnownZ]]</f>
        <v>-3.1999999999982265E-2</v>
      </c>
    </row>
    <row r="122" spans="1:23" x14ac:dyDescent="0.25">
      <c r="A122" s="31" t="s">
        <v>250</v>
      </c>
      <c r="B122" s="32">
        <v>422798.18699999998</v>
      </c>
      <c r="C122" s="32">
        <v>3631205.5789999999</v>
      </c>
      <c r="D122" s="32">
        <v>426.06200000000001</v>
      </c>
      <c r="E122" s="33">
        <v>426.05200000000002</v>
      </c>
      <c r="F122" s="9" t="s">
        <v>260</v>
      </c>
      <c r="G122" s="34">
        <v>-0.01</v>
      </c>
      <c r="I122" s="31" t="s">
        <v>250</v>
      </c>
      <c r="J122" s="32">
        <v>422798.18699999998</v>
      </c>
      <c r="K122" s="32">
        <v>3631205.5789999999</v>
      </c>
      <c r="L122" s="32">
        <v>426.06200000000001</v>
      </c>
      <c r="M122" s="32">
        <v>426.05200000000002</v>
      </c>
      <c r="N122" s="9" t="s">
        <v>260</v>
      </c>
      <c r="O122" s="32">
        <v>-0.01</v>
      </c>
      <c r="Q122" s="31" t="s">
        <v>250</v>
      </c>
      <c r="R122" s="32">
        <v>422798.18699999998</v>
      </c>
      <c r="S122" s="32">
        <v>3631205.5789999999</v>
      </c>
      <c r="T122" s="32">
        <v>426.06200000000001</v>
      </c>
      <c r="U122" s="32">
        <v>426.036</v>
      </c>
      <c r="V122" s="32" t="s">
        <v>260</v>
      </c>
      <c r="W122" s="32">
        <f>Table212[[#This Row],[DEMZ]]-Table212[[#This Row],[KnownZ]]</f>
        <v>-2.6000000000010459E-2</v>
      </c>
    </row>
    <row r="123" spans="1:23" x14ac:dyDescent="0.25">
      <c r="A123" s="31" t="s">
        <v>251</v>
      </c>
      <c r="B123" s="32">
        <v>429087.55099999998</v>
      </c>
      <c r="C123" s="32">
        <v>3625274.0929999999</v>
      </c>
      <c r="D123" s="32">
        <v>445.24</v>
      </c>
      <c r="E123" s="33">
        <v>445.178</v>
      </c>
      <c r="F123" s="9" t="s">
        <v>260</v>
      </c>
      <c r="G123" s="34">
        <v>-6.2E-2</v>
      </c>
      <c r="I123" s="31" t="s">
        <v>251</v>
      </c>
      <c r="J123" s="32">
        <v>429087.55099999998</v>
      </c>
      <c r="K123" s="32">
        <v>3625274.0929999999</v>
      </c>
      <c r="L123" s="32">
        <v>445.24</v>
      </c>
      <c r="M123" s="32">
        <v>445.178</v>
      </c>
      <c r="N123" s="9" t="s">
        <v>260</v>
      </c>
      <c r="O123" s="32">
        <v>-6.2E-2</v>
      </c>
      <c r="Q123" s="31" t="s">
        <v>251</v>
      </c>
      <c r="R123" s="32">
        <v>429087.55099999998</v>
      </c>
      <c r="S123" s="32">
        <v>3625274.0929999999</v>
      </c>
      <c r="T123" s="32">
        <v>445.24</v>
      </c>
      <c r="U123" s="32">
        <v>445.17399999999998</v>
      </c>
      <c r="V123" s="32" t="s">
        <v>260</v>
      </c>
      <c r="W123" s="32">
        <f>Table212[[#This Row],[DEMZ]]-Table212[[#This Row],[KnownZ]]</f>
        <v>-6.6000000000030923E-2</v>
      </c>
    </row>
    <row r="124" spans="1:23" x14ac:dyDescent="0.25">
      <c r="A124" s="31" t="s">
        <v>252</v>
      </c>
      <c r="B124" s="32">
        <v>442232.69900000002</v>
      </c>
      <c r="C124" s="32">
        <v>3628395.95</v>
      </c>
      <c r="D124" s="32">
        <v>459.72</v>
      </c>
      <c r="E124" s="33">
        <v>459.60700000000003</v>
      </c>
      <c r="F124" s="9" t="s">
        <v>260</v>
      </c>
      <c r="G124" s="34">
        <v>-0.113</v>
      </c>
      <c r="I124" s="31" t="s">
        <v>252</v>
      </c>
      <c r="J124" s="32">
        <v>442232.69900000002</v>
      </c>
      <c r="K124" s="32">
        <v>3628395.95</v>
      </c>
      <c r="L124" s="32">
        <v>459.72</v>
      </c>
      <c r="M124" s="32">
        <v>459.63400000000001</v>
      </c>
      <c r="N124" s="9" t="s">
        <v>260</v>
      </c>
      <c r="O124" s="32">
        <v>-8.5999999999999993E-2</v>
      </c>
      <c r="Q124" s="31" t="s">
        <v>252</v>
      </c>
      <c r="R124" s="32">
        <v>442232.69900000002</v>
      </c>
      <c r="S124" s="32">
        <v>3628395.95</v>
      </c>
      <c r="T124" s="32">
        <v>459.72</v>
      </c>
      <c r="U124" s="32">
        <v>459.64800000000002</v>
      </c>
      <c r="V124" s="32" t="s">
        <v>260</v>
      </c>
      <c r="W124" s="32">
        <f>Table212[[#This Row],[DEMZ]]-Table212[[#This Row],[KnownZ]]</f>
        <v>-7.2000000000002728E-2</v>
      </c>
    </row>
    <row r="125" spans="1:23" x14ac:dyDescent="0.25">
      <c r="A125" s="31" t="s">
        <v>253</v>
      </c>
      <c r="B125" s="32">
        <v>442227.33299999998</v>
      </c>
      <c r="C125" s="32">
        <v>3628398.1159999999</v>
      </c>
      <c r="D125" s="32">
        <v>459.72699999999998</v>
      </c>
      <c r="E125" s="33">
        <v>459.661</v>
      </c>
      <c r="F125" s="9" t="s">
        <v>260</v>
      </c>
      <c r="G125" s="34">
        <v>-6.6000000000000003E-2</v>
      </c>
      <c r="I125" s="31" t="s">
        <v>253</v>
      </c>
      <c r="J125" s="32">
        <v>442227.33299999998</v>
      </c>
      <c r="K125" s="32">
        <v>3628398.1159999999</v>
      </c>
      <c r="L125" s="32">
        <v>459.72699999999998</v>
      </c>
      <c r="M125" s="32">
        <v>459.661</v>
      </c>
      <c r="N125" s="9" t="s">
        <v>260</v>
      </c>
      <c r="O125" s="32">
        <v>-6.6000000000000003E-2</v>
      </c>
      <c r="Q125" s="31" t="s">
        <v>253</v>
      </c>
      <c r="R125" s="32">
        <v>442227.33299999998</v>
      </c>
      <c r="S125" s="32">
        <v>3628398.1159999999</v>
      </c>
      <c r="T125" s="32">
        <v>459.72699999999998</v>
      </c>
      <c r="U125" s="32">
        <v>459.65800000000002</v>
      </c>
      <c r="V125" s="32" t="s">
        <v>260</v>
      </c>
      <c r="W125" s="32">
        <f>Table212[[#This Row],[DEMZ]]-Table212[[#This Row],[KnownZ]]</f>
        <v>-6.8999999999959982E-2</v>
      </c>
    </row>
    <row r="126" spans="1:23" x14ac:dyDescent="0.25">
      <c r="A126" s="31" t="s">
        <v>254</v>
      </c>
      <c r="B126" s="32">
        <v>452154.11300000001</v>
      </c>
      <c r="C126" s="32">
        <v>3626777.0159999998</v>
      </c>
      <c r="D126" s="32">
        <v>473.42899999999997</v>
      </c>
      <c r="E126" s="33">
        <v>473.37400000000002</v>
      </c>
      <c r="F126" s="9" t="s">
        <v>260</v>
      </c>
      <c r="G126" s="34">
        <v>-5.5E-2</v>
      </c>
      <c r="I126" s="31" t="s">
        <v>254</v>
      </c>
      <c r="J126" s="32">
        <v>452154.11300000001</v>
      </c>
      <c r="K126" s="32">
        <v>3626777.0159999998</v>
      </c>
      <c r="L126" s="32">
        <v>473.42899999999997</v>
      </c>
      <c r="M126" s="32">
        <v>473.37400000000002</v>
      </c>
      <c r="N126" s="9" t="s">
        <v>260</v>
      </c>
      <c r="O126" s="32">
        <v>-5.5E-2</v>
      </c>
      <c r="Q126" s="31" t="s">
        <v>254</v>
      </c>
      <c r="R126" s="32">
        <v>452154.11300000001</v>
      </c>
      <c r="S126" s="32">
        <v>3626777.0159999998</v>
      </c>
      <c r="T126" s="32">
        <v>473.42899999999997</v>
      </c>
      <c r="U126" s="32">
        <v>473.38</v>
      </c>
      <c r="V126" s="32" t="s">
        <v>260</v>
      </c>
      <c r="W126" s="32">
        <f>Table212[[#This Row],[DEMZ]]-Table212[[#This Row],[KnownZ]]</f>
        <v>-4.8999999999978172E-2</v>
      </c>
    </row>
    <row r="127" spans="1:23" x14ac:dyDescent="0.25">
      <c r="A127" s="31" t="s">
        <v>255</v>
      </c>
      <c r="B127" s="32">
        <v>465153.68099999998</v>
      </c>
      <c r="C127" s="32">
        <v>3630323.49</v>
      </c>
      <c r="D127" s="32">
        <v>566.60599999999999</v>
      </c>
      <c r="E127" s="33">
        <v>566.50599999999997</v>
      </c>
      <c r="F127" s="9" t="s">
        <v>260</v>
      </c>
      <c r="G127" s="34">
        <v>-0.1</v>
      </c>
      <c r="I127" s="31" t="s">
        <v>255</v>
      </c>
      <c r="J127" s="32">
        <v>465153.68099999998</v>
      </c>
      <c r="K127" s="32">
        <v>3630323.49</v>
      </c>
      <c r="L127" s="32">
        <v>566.60599999999999</v>
      </c>
      <c r="M127" s="32">
        <v>566.50599999999997</v>
      </c>
      <c r="N127" s="9" t="s">
        <v>260</v>
      </c>
      <c r="O127" s="32">
        <v>-0.1</v>
      </c>
      <c r="Q127" s="31" t="s">
        <v>255</v>
      </c>
      <c r="R127" s="32">
        <v>465153.68099999998</v>
      </c>
      <c r="S127" s="32">
        <v>3630323.49</v>
      </c>
      <c r="T127" s="32">
        <v>566.60599999999999</v>
      </c>
      <c r="U127" s="32">
        <v>566.50599999999997</v>
      </c>
      <c r="V127" s="32" t="s">
        <v>260</v>
      </c>
      <c r="W127" s="32">
        <f>Table212[[#This Row],[DEMZ]]-Table212[[#This Row],[KnownZ]]</f>
        <v>-0.10000000000002274</v>
      </c>
    </row>
    <row r="128" spans="1:23" x14ac:dyDescent="0.25">
      <c r="A128" s="31" t="s">
        <v>256</v>
      </c>
      <c r="B128" s="32">
        <v>474466.397</v>
      </c>
      <c r="C128" s="32">
        <v>3630321.287</v>
      </c>
      <c r="D128" s="32">
        <v>635.51900000000001</v>
      </c>
      <c r="E128" s="33">
        <v>635.46299999999997</v>
      </c>
      <c r="F128" s="9" t="s">
        <v>260</v>
      </c>
      <c r="G128" s="34">
        <v>-5.6000000000000001E-2</v>
      </c>
      <c r="I128" s="31" t="s">
        <v>256</v>
      </c>
      <c r="J128" s="32">
        <v>474466.397</v>
      </c>
      <c r="K128" s="32">
        <v>3630321.287</v>
      </c>
      <c r="L128" s="32">
        <v>635.51900000000001</v>
      </c>
      <c r="M128" s="32">
        <v>635.46299999999997</v>
      </c>
      <c r="N128" s="9" t="s">
        <v>260</v>
      </c>
      <c r="O128" s="32">
        <v>-5.6000000000000001E-2</v>
      </c>
      <c r="Q128" s="31" t="s">
        <v>256</v>
      </c>
      <c r="R128" s="32">
        <v>474466.397</v>
      </c>
      <c r="S128" s="32">
        <v>3630321.287</v>
      </c>
      <c r="T128" s="32">
        <v>635.51900000000001</v>
      </c>
      <c r="U128" s="32">
        <v>635.46600000000001</v>
      </c>
      <c r="V128" s="32" t="s">
        <v>260</v>
      </c>
      <c r="W128" s="32">
        <f>Table212[[#This Row],[DEMZ]]-Table212[[#This Row],[KnownZ]]</f>
        <v>-5.2999999999997272E-2</v>
      </c>
    </row>
    <row r="129" spans="1:23" x14ac:dyDescent="0.25">
      <c r="A129" s="31" t="s">
        <v>257</v>
      </c>
      <c r="B129" s="32">
        <v>484006.48</v>
      </c>
      <c r="C129" s="32">
        <v>3627629.7829999998</v>
      </c>
      <c r="D129" s="32">
        <v>767.62699999999995</v>
      </c>
      <c r="E129" s="33">
        <v>767.53800000000001</v>
      </c>
      <c r="F129" s="9" t="s">
        <v>260</v>
      </c>
      <c r="G129" s="34">
        <v>-8.8999999999999996E-2</v>
      </c>
      <c r="I129" s="31" t="s">
        <v>257</v>
      </c>
      <c r="J129" s="32">
        <v>484006.48</v>
      </c>
      <c r="K129" s="32">
        <v>3627629.7829999998</v>
      </c>
      <c r="L129" s="32">
        <v>767.62699999999995</v>
      </c>
      <c r="M129" s="32">
        <v>767.53800000000001</v>
      </c>
      <c r="N129" s="9" t="s">
        <v>260</v>
      </c>
      <c r="O129" s="32">
        <v>-8.8999999999999996E-2</v>
      </c>
      <c r="Q129" s="31" t="s">
        <v>257</v>
      </c>
      <c r="R129" s="32">
        <v>484006.48</v>
      </c>
      <c r="S129" s="32">
        <v>3627629.7829999998</v>
      </c>
      <c r="T129" s="32">
        <v>767.62699999999995</v>
      </c>
      <c r="U129" s="32">
        <v>767.53899999999999</v>
      </c>
      <c r="V129" s="32" t="s">
        <v>260</v>
      </c>
      <c r="W129" s="32">
        <f>Table212[[#This Row],[DEMZ]]-Table212[[#This Row],[KnownZ]]</f>
        <v>-8.7999999999965439E-2</v>
      </c>
    </row>
    <row r="130" spans="1:23" x14ac:dyDescent="0.25">
      <c r="A130" s="31" t="s">
        <v>258</v>
      </c>
      <c r="B130" s="32">
        <v>440094.55699999997</v>
      </c>
      <c r="C130" s="32">
        <v>3615469.27</v>
      </c>
      <c r="D130" s="32">
        <v>479.45499999999998</v>
      </c>
      <c r="E130" s="33">
        <v>479.44799999999998</v>
      </c>
      <c r="F130" s="9" t="s">
        <v>260</v>
      </c>
      <c r="G130" s="34">
        <v>-7.0000000000000001E-3</v>
      </c>
      <c r="I130" s="31" t="s">
        <v>258</v>
      </c>
      <c r="J130" s="32">
        <v>440094.55699999997</v>
      </c>
      <c r="K130" s="32">
        <v>3615469.27</v>
      </c>
      <c r="L130" s="32">
        <v>479.45499999999998</v>
      </c>
      <c r="M130" s="32">
        <v>479.44799999999998</v>
      </c>
      <c r="N130" s="9" t="s">
        <v>260</v>
      </c>
      <c r="O130" s="32">
        <v>-7.0000000000000001E-3</v>
      </c>
      <c r="Q130" s="31" t="s">
        <v>258</v>
      </c>
      <c r="R130" s="32">
        <v>440094.55699999997</v>
      </c>
      <c r="S130" s="32">
        <v>3615469.27</v>
      </c>
      <c r="T130" s="32">
        <v>479.45499999999998</v>
      </c>
      <c r="U130" s="32">
        <v>479.44799999999998</v>
      </c>
      <c r="V130" s="32" t="s">
        <v>260</v>
      </c>
      <c r="W130" s="32">
        <f>Table212[[#This Row],[DEMZ]]-Table212[[#This Row],[KnownZ]]</f>
        <v>-7.0000000000050022E-3</v>
      </c>
    </row>
    <row r="131" spans="1:23" x14ac:dyDescent="0.25">
      <c r="A131" s="31" t="s">
        <v>259</v>
      </c>
      <c r="B131" s="32">
        <v>454630.799</v>
      </c>
      <c r="C131" s="32">
        <v>3618984.32</v>
      </c>
      <c r="D131" s="32">
        <v>496.51299999999998</v>
      </c>
      <c r="E131" s="33">
        <v>496.46100000000001</v>
      </c>
      <c r="F131" s="9" t="s">
        <v>260</v>
      </c>
      <c r="G131" s="34">
        <v>-5.1999999999999998E-2</v>
      </c>
      <c r="I131" s="31" t="s">
        <v>259</v>
      </c>
      <c r="J131" s="32">
        <v>454630.799</v>
      </c>
      <c r="K131" s="32">
        <v>3618984.32</v>
      </c>
      <c r="L131" s="32">
        <v>496.51299999999998</v>
      </c>
      <c r="M131" s="32">
        <v>496.46100000000001</v>
      </c>
      <c r="N131" s="9" t="s">
        <v>260</v>
      </c>
      <c r="O131" s="32">
        <v>-5.1999999999999998E-2</v>
      </c>
      <c r="Q131" s="31" t="s">
        <v>259</v>
      </c>
      <c r="R131" s="32">
        <v>454630.799</v>
      </c>
      <c r="S131" s="32">
        <v>3618984.32</v>
      </c>
      <c r="T131" s="32">
        <v>496.51299999999998</v>
      </c>
      <c r="U131" s="32">
        <v>496.459</v>
      </c>
      <c r="V131" s="32" t="s">
        <v>260</v>
      </c>
      <c r="W131" s="32">
        <f>Table212[[#This Row],[DEMZ]]-Table212[[#This Row],[KnownZ]]</f>
        <v>-5.3999999999973625E-2</v>
      </c>
    </row>
    <row r="134" spans="1:23" x14ac:dyDescent="0.25">
      <c r="O134" s="1"/>
    </row>
    <row r="135" spans="1:23" x14ac:dyDescent="0.25">
      <c r="O135" s="1"/>
    </row>
    <row r="136" spans="1:23" x14ac:dyDescent="0.25">
      <c r="O136" s="1"/>
    </row>
    <row r="137" spans="1:23" x14ac:dyDescent="0.25">
      <c r="O137" s="1"/>
    </row>
    <row r="138" spans="1:23" x14ac:dyDescent="0.25">
      <c r="O138" s="1"/>
    </row>
    <row r="139" spans="1:23" x14ac:dyDescent="0.25">
      <c r="O139" s="1"/>
    </row>
    <row r="140" spans="1:23" x14ac:dyDescent="0.25">
      <c r="O140" s="1"/>
    </row>
    <row r="141" spans="1:23" x14ac:dyDescent="0.25">
      <c r="O141" s="1"/>
    </row>
    <row r="142" spans="1:23" x14ac:dyDescent="0.25">
      <c r="O142" s="1"/>
    </row>
    <row r="143" spans="1:23" x14ac:dyDescent="0.25">
      <c r="O143" s="1"/>
    </row>
    <row r="144" spans="1:23" x14ac:dyDescent="0.25">
      <c r="O144" s="1"/>
    </row>
    <row r="145" spans="15:15" x14ac:dyDescent="0.25">
      <c r="O145" s="1"/>
    </row>
    <row r="146" spans="15:15" x14ac:dyDescent="0.25">
      <c r="O146" s="1"/>
    </row>
    <row r="147" spans="15:15" x14ac:dyDescent="0.25">
      <c r="O147" s="1"/>
    </row>
    <row r="148" spans="15:15" x14ac:dyDescent="0.25">
      <c r="O148" s="1"/>
    </row>
    <row r="149" spans="15:15" x14ac:dyDescent="0.25">
      <c r="O149" s="1"/>
    </row>
    <row r="150" spans="15:15" x14ac:dyDescent="0.25">
      <c r="O150" s="1"/>
    </row>
    <row r="151" spans="15:15" x14ac:dyDescent="0.25">
      <c r="O151" s="1"/>
    </row>
    <row r="152" spans="15:15" x14ac:dyDescent="0.25">
      <c r="O152" s="1"/>
    </row>
    <row r="153" spans="15:15" x14ac:dyDescent="0.25">
      <c r="O153" s="1"/>
    </row>
    <row r="154" spans="15:15" x14ac:dyDescent="0.25">
      <c r="O154" s="1"/>
    </row>
    <row r="155" spans="15:15" x14ac:dyDescent="0.25">
      <c r="O155" s="1"/>
    </row>
    <row r="156" spans="15:15" x14ac:dyDescent="0.25">
      <c r="O156" s="1"/>
    </row>
    <row r="157" spans="15:15" x14ac:dyDescent="0.25">
      <c r="O157" s="1"/>
    </row>
    <row r="158" spans="15:15" x14ac:dyDescent="0.25">
      <c r="O158" s="1"/>
    </row>
    <row r="159" spans="15:15" x14ac:dyDescent="0.25">
      <c r="O159" s="1"/>
    </row>
    <row r="160" spans="15:15" x14ac:dyDescent="0.25">
      <c r="O160" s="1"/>
    </row>
    <row r="161" spans="15:15" x14ac:dyDescent="0.25">
      <c r="O161" s="1"/>
    </row>
    <row r="162" spans="15:15" x14ac:dyDescent="0.25">
      <c r="O162" s="1"/>
    </row>
    <row r="163" spans="15:15" x14ac:dyDescent="0.25">
      <c r="O163" s="1"/>
    </row>
    <row r="164" spans="15:15" x14ac:dyDescent="0.25">
      <c r="O164" s="1"/>
    </row>
    <row r="165" spans="15:15" x14ac:dyDescent="0.25">
      <c r="O165" s="1"/>
    </row>
    <row r="166" spans="15:15" x14ac:dyDescent="0.25">
      <c r="O166" s="1"/>
    </row>
    <row r="167" spans="15:15" x14ac:dyDescent="0.25">
      <c r="O167" s="1"/>
    </row>
    <row r="168" spans="15:15" x14ac:dyDescent="0.25">
      <c r="O168" s="1"/>
    </row>
    <row r="169" spans="15:15" x14ac:dyDescent="0.25">
      <c r="O169" s="1"/>
    </row>
    <row r="170" spans="15:15" x14ac:dyDescent="0.25">
      <c r="O170" s="1"/>
    </row>
    <row r="171" spans="15:15" x14ac:dyDescent="0.25">
      <c r="O171" s="1"/>
    </row>
    <row r="172" spans="15:15" x14ac:dyDescent="0.25">
      <c r="O172" s="1"/>
    </row>
    <row r="173" spans="15:15" x14ac:dyDescent="0.25">
      <c r="O173" s="1"/>
    </row>
    <row r="174" spans="15:15" x14ac:dyDescent="0.25">
      <c r="O174" s="1"/>
    </row>
    <row r="175" spans="15:15" x14ac:dyDescent="0.25">
      <c r="O175" s="1"/>
    </row>
    <row r="176" spans="15:15" x14ac:dyDescent="0.25">
      <c r="O176" s="1"/>
    </row>
    <row r="177" spans="15:15" x14ac:dyDescent="0.25">
      <c r="O177" s="1"/>
    </row>
    <row r="178" spans="15:15" x14ac:dyDescent="0.25">
      <c r="O178" s="1"/>
    </row>
    <row r="179" spans="15:15" x14ac:dyDescent="0.25">
      <c r="O179" s="1"/>
    </row>
    <row r="180" spans="15:15" x14ac:dyDescent="0.25">
      <c r="O180" s="1"/>
    </row>
    <row r="181" spans="15:15" x14ac:dyDescent="0.25">
      <c r="O181" s="1"/>
    </row>
    <row r="182" spans="15:15" x14ac:dyDescent="0.25">
      <c r="O182" s="1"/>
    </row>
    <row r="183" spans="15:15" x14ac:dyDescent="0.25">
      <c r="O183" s="1"/>
    </row>
    <row r="184" spans="15:15" x14ac:dyDescent="0.25">
      <c r="O184" s="1"/>
    </row>
    <row r="185" spans="15:15" x14ac:dyDescent="0.25">
      <c r="O185" s="1"/>
    </row>
    <row r="186" spans="15:15" x14ac:dyDescent="0.25">
      <c r="O186" s="1"/>
    </row>
    <row r="187" spans="15:15" x14ac:dyDescent="0.25">
      <c r="O187" s="1"/>
    </row>
    <row r="188" spans="15:15" x14ac:dyDescent="0.25">
      <c r="O188" s="1"/>
    </row>
    <row r="189" spans="15:15" x14ac:dyDescent="0.25">
      <c r="O189" s="1"/>
    </row>
    <row r="190" spans="15:15" x14ac:dyDescent="0.25">
      <c r="O190" s="1"/>
    </row>
    <row r="191" spans="15:15" x14ac:dyDescent="0.25">
      <c r="O191" s="1"/>
    </row>
    <row r="192" spans="15:15" x14ac:dyDescent="0.25">
      <c r="O192" s="1"/>
    </row>
    <row r="193" spans="15:15" x14ac:dyDescent="0.25">
      <c r="O193" s="1"/>
    </row>
    <row r="194" spans="15:15" x14ac:dyDescent="0.25">
      <c r="O194" s="1"/>
    </row>
    <row r="195" spans="15:15" x14ac:dyDescent="0.25">
      <c r="O195" s="1"/>
    </row>
    <row r="196" spans="15:15" x14ac:dyDescent="0.25">
      <c r="O196" s="1"/>
    </row>
    <row r="197" spans="15:15" x14ac:dyDescent="0.25">
      <c r="O197" s="1"/>
    </row>
    <row r="198" spans="15:15" x14ac:dyDescent="0.25">
      <c r="O198" s="1"/>
    </row>
    <row r="199" spans="15:15" x14ac:dyDescent="0.25">
      <c r="O199" s="1"/>
    </row>
    <row r="200" spans="15:15" x14ac:dyDescent="0.25">
      <c r="O200" s="1"/>
    </row>
    <row r="201" spans="15:15" x14ac:dyDescent="0.25">
      <c r="O201" s="1"/>
    </row>
    <row r="202" spans="15:15" x14ac:dyDescent="0.25">
      <c r="O202" s="1"/>
    </row>
    <row r="203" spans="15:15" x14ac:dyDescent="0.25">
      <c r="O203" s="1"/>
    </row>
    <row r="204" spans="15:15" x14ac:dyDescent="0.25">
      <c r="O204" s="1"/>
    </row>
    <row r="205" spans="15:15" x14ac:dyDescent="0.25">
      <c r="O205" s="1"/>
    </row>
    <row r="206" spans="15:15" x14ac:dyDescent="0.25">
      <c r="O206" s="1"/>
    </row>
    <row r="207" spans="15:15" x14ac:dyDescent="0.25">
      <c r="O207" s="1"/>
    </row>
    <row r="208" spans="15:15" x14ac:dyDescent="0.25">
      <c r="O208" s="1"/>
    </row>
    <row r="209" spans="15:15" x14ac:dyDescent="0.25">
      <c r="O209" s="1"/>
    </row>
    <row r="210" spans="15:15" x14ac:dyDescent="0.25">
      <c r="O210" s="1"/>
    </row>
    <row r="211" spans="15:15" x14ac:dyDescent="0.25">
      <c r="O211" s="1"/>
    </row>
    <row r="212" spans="15:15" x14ac:dyDescent="0.25">
      <c r="O212" s="1"/>
    </row>
    <row r="213" spans="15:15" x14ac:dyDescent="0.25">
      <c r="O213" s="1"/>
    </row>
    <row r="214" spans="15:15" x14ac:dyDescent="0.25">
      <c r="O214" s="1"/>
    </row>
    <row r="215" spans="15:15" x14ac:dyDescent="0.25">
      <c r="O215" s="1"/>
    </row>
    <row r="216" spans="15:15" x14ac:dyDescent="0.25">
      <c r="O216" s="1"/>
    </row>
    <row r="217" spans="15:15" x14ac:dyDescent="0.25">
      <c r="O217" s="1"/>
    </row>
    <row r="218" spans="15:15" x14ac:dyDescent="0.25">
      <c r="O218" s="1"/>
    </row>
    <row r="219" spans="15:15" x14ac:dyDescent="0.25">
      <c r="O219" s="1"/>
    </row>
    <row r="220" spans="15:15" x14ac:dyDescent="0.25">
      <c r="O220" s="1"/>
    </row>
    <row r="221" spans="15:15" x14ac:dyDescent="0.25">
      <c r="O221" s="1"/>
    </row>
    <row r="222" spans="15:15" x14ac:dyDescent="0.25">
      <c r="O222" s="1"/>
    </row>
    <row r="223" spans="15:15" x14ac:dyDescent="0.25">
      <c r="O223" s="1"/>
    </row>
    <row r="224" spans="15:15" x14ac:dyDescent="0.25">
      <c r="O224" s="1"/>
    </row>
    <row r="225" spans="15:15" x14ac:dyDescent="0.25">
      <c r="O225" s="1"/>
    </row>
    <row r="226" spans="15:15" x14ac:dyDescent="0.25">
      <c r="O226" s="1"/>
    </row>
    <row r="227" spans="15:15" x14ac:dyDescent="0.25">
      <c r="O227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0"/>
  <sheetViews>
    <sheetView workbookViewId="0">
      <selection activeCell="AA3" sqref="AA3"/>
    </sheetView>
  </sheetViews>
  <sheetFormatPr defaultRowHeight="15" x14ac:dyDescent="0.25"/>
  <cols>
    <col min="1" max="1" width="12.85546875" style="30" bestFit="1" customWidth="1"/>
    <col min="2" max="2" width="12.5703125" style="27" bestFit="1" customWidth="1"/>
    <col min="3" max="3" width="13.85546875" style="27" bestFit="1" customWidth="1"/>
    <col min="4" max="4" width="13.42578125" style="27" bestFit="1" customWidth="1"/>
    <col min="5" max="5" width="12.28515625" style="27" bestFit="1" customWidth="1"/>
    <col min="6" max="6" width="16.42578125" style="22" bestFit="1" customWidth="1"/>
    <col min="7" max="7" width="11.85546875" style="27" bestFit="1" customWidth="1"/>
    <col min="8" max="8" width="9.85546875" style="27" bestFit="1" customWidth="1"/>
    <col min="9" max="9" width="2.7109375" style="22" customWidth="1"/>
    <col min="10" max="10" width="12.85546875" style="30" bestFit="1" customWidth="1"/>
    <col min="11" max="11" width="12.5703125" style="22" bestFit="1" customWidth="1"/>
    <col min="12" max="12" width="13.85546875" style="22" bestFit="1" customWidth="1"/>
    <col min="13" max="13" width="13.42578125" style="22" bestFit="1" customWidth="1"/>
    <col min="14" max="14" width="12.28515625" style="22" bestFit="1" customWidth="1"/>
    <col min="15" max="15" width="16.42578125" style="22" bestFit="1" customWidth="1"/>
    <col min="16" max="16" width="11.85546875" style="22" bestFit="1" customWidth="1"/>
    <col min="17" max="17" width="9.85546875" style="22" bestFit="1" customWidth="1"/>
    <col min="18" max="18" width="2.7109375" style="22" customWidth="1"/>
    <col min="19" max="19" width="12.85546875" style="30" bestFit="1" customWidth="1"/>
    <col min="20" max="20" width="12.5703125" style="27" bestFit="1" customWidth="1"/>
    <col min="21" max="21" width="13.85546875" style="27" bestFit="1" customWidth="1"/>
    <col min="22" max="22" width="13.42578125" style="27" bestFit="1" customWidth="1"/>
    <col min="23" max="23" width="12.28515625" style="27" bestFit="1" customWidth="1"/>
    <col min="24" max="24" width="16.42578125" style="22" bestFit="1" customWidth="1"/>
    <col min="25" max="25" width="11.85546875" style="27" bestFit="1" customWidth="1"/>
    <col min="26" max="26" width="2.7109375" style="22" customWidth="1"/>
    <col min="27" max="27" width="18.140625" style="22" bestFit="1" customWidth="1"/>
    <col min="28" max="28" width="8.140625" style="22" bestFit="1" customWidth="1"/>
    <col min="29" max="16384" width="9.140625" style="22"/>
  </cols>
  <sheetData>
    <row r="1" spans="1:28" x14ac:dyDescent="0.25">
      <c r="A1" s="43" t="s">
        <v>12</v>
      </c>
      <c r="B1" s="43"/>
      <c r="C1" s="43"/>
      <c r="D1" s="43"/>
      <c r="E1" s="43"/>
      <c r="F1" s="43"/>
      <c r="G1" s="43"/>
      <c r="H1" s="43"/>
      <c r="I1" s="13"/>
      <c r="J1" s="43" t="s">
        <v>26</v>
      </c>
      <c r="K1" s="43"/>
      <c r="L1" s="43"/>
      <c r="M1" s="43"/>
      <c r="N1" s="43"/>
      <c r="O1" s="43"/>
      <c r="P1" s="43"/>
      <c r="Q1" s="43"/>
      <c r="R1" s="13"/>
      <c r="S1" s="39" t="s">
        <v>261</v>
      </c>
      <c r="T1" s="39"/>
      <c r="U1" s="39"/>
      <c r="V1" s="39"/>
      <c r="W1" s="39"/>
      <c r="X1" s="39"/>
      <c r="Y1" s="40"/>
      <c r="Z1" s="20"/>
      <c r="AA1" s="2" t="s">
        <v>13</v>
      </c>
      <c r="AB1" s="21">
        <f>_xlfn.PERCENTILE.INC(H:H, 0.95)</f>
        <v>0.107</v>
      </c>
    </row>
    <row r="2" spans="1:28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3"/>
      <c r="J2" s="14" t="s">
        <v>0</v>
      </c>
      <c r="K2" s="15" t="s">
        <v>1</v>
      </c>
      <c r="L2" s="15" t="s">
        <v>2</v>
      </c>
      <c r="M2" s="15" t="s">
        <v>3</v>
      </c>
      <c r="N2" s="15" t="s">
        <v>11</v>
      </c>
      <c r="O2" s="15" t="s">
        <v>5</v>
      </c>
      <c r="P2" s="16" t="s">
        <v>6</v>
      </c>
      <c r="Q2" s="15" t="s">
        <v>7</v>
      </c>
      <c r="R2" s="13"/>
      <c r="S2" s="23" t="s">
        <v>0</v>
      </c>
      <c r="T2" s="15" t="s">
        <v>1</v>
      </c>
      <c r="U2" s="15" t="s">
        <v>2</v>
      </c>
      <c r="V2" s="15" t="s">
        <v>3</v>
      </c>
      <c r="W2" s="15" t="s">
        <v>4</v>
      </c>
      <c r="X2" s="24" t="s">
        <v>5</v>
      </c>
      <c r="Y2" s="16" t="s">
        <v>6</v>
      </c>
      <c r="Z2" s="20"/>
    </row>
    <row r="3" spans="1:28" x14ac:dyDescent="0.25">
      <c r="A3" s="6" t="s">
        <v>29</v>
      </c>
      <c r="B3" s="18">
        <v>364629.84600000002</v>
      </c>
      <c r="C3" s="18">
        <v>3744847.2880000002</v>
      </c>
      <c r="D3" s="18">
        <v>605.67600000000004</v>
      </c>
      <c r="E3" s="18">
        <v>605.77099999999996</v>
      </c>
      <c r="F3" s="9" t="s">
        <v>130</v>
      </c>
      <c r="G3" s="8">
        <v>9.5000000000000001E-2</v>
      </c>
      <c r="H3" s="9">
        <f>ABS(Table3[[#This Row],[DeltaZ]])</f>
        <v>9.5000000000000001E-2</v>
      </c>
      <c r="I3" s="13"/>
      <c r="J3" s="6" t="s">
        <v>29</v>
      </c>
      <c r="K3" s="18">
        <v>364629.84600000002</v>
      </c>
      <c r="L3" s="18">
        <v>3744847.2880000002</v>
      </c>
      <c r="M3" s="18">
        <v>605.67600000000004</v>
      </c>
      <c r="N3" s="18">
        <v>605.76499999999999</v>
      </c>
      <c r="O3" s="9" t="s">
        <v>130</v>
      </c>
      <c r="P3" s="8">
        <f>Table37[[#This Row],[DEMZ]]-Table37[[#This Row],[KnownZ]]</f>
        <v>8.8999999999941792E-2</v>
      </c>
      <c r="Q3" s="9">
        <f>ABS(Table37[[#This Row],[DeltaZ]])</f>
        <v>8.8999999999941792E-2</v>
      </c>
      <c r="R3" s="13"/>
      <c r="S3" s="6" t="s">
        <v>36</v>
      </c>
      <c r="T3" s="18">
        <v>402770.80499999999</v>
      </c>
      <c r="U3" s="18">
        <v>3724294.0529999998</v>
      </c>
      <c r="V3" s="18">
        <v>447.82400000000001</v>
      </c>
      <c r="W3" s="18">
        <v>447.697</v>
      </c>
      <c r="X3" s="9" t="s">
        <v>130</v>
      </c>
      <c r="Y3" s="8">
        <v>-0.127</v>
      </c>
      <c r="Z3" s="20"/>
    </row>
    <row r="4" spans="1:28" x14ac:dyDescent="0.25">
      <c r="A4" s="6" t="s">
        <v>30</v>
      </c>
      <c r="B4" s="18">
        <v>378257.11499999999</v>
      </c>
      <c r="C4" s="18">
        <v>3744615.4840000002</v>
      </c>
      <c r="D4" s="18">
        <v>523.923</v>
      </c>
      <c r="E4" s="18">
        <v>523.97699999999998</v>
      </c>
      <c r="F4" s="9" t="s">
        <v>130</v>
      </c>
      <c r="G4" s="8">
        <v>5.3999999999999999E-2</v>
      </c>
      <c r="H4" s="9">
        <f>ABS(Table3[[#This Row],[DeltaZ]])</f>
        <v>5.3999999999999999E-2</v>
      </c>
      <c r="I4" s="13"/>
      <c r="J4" s="6" t="s">
        <v>30</v>
      </c>
      <c r="K4" s="18">
        <v>378257.11499999999</v>
      </c>
      <c r="L4" s="18">
        <v>3744615.4840000002</v>
      </c>
      <c r="M4" s="18">
        <v>523.923</v>
      </c>
      <c r="N4" s="18">
        <v>523.98800000000006</v>
      </c>
      <c r="O4" s="9" t="s">
        <v>130</v>
      </c>
      <c r="P4" s="8">
        <f>Table37[[#This Row],[DEMZ]]-Table37[[#This Row],[KnownZ]]</f>
        <v>6.500000000005457E-2</v>
      </c>
      <c r="Q4" s="9">
        <f>ABS(Table37[[#This Row],[DeltaZ]])</f>
        <v>6.500000000005457E-2</v>
      </c>
      <c r="R4" s="13"/>
      <c r="S4" s="31" t="s">
        <v>54</v>
      </c>
      <c r="T4" s="32">
        <v>426587.91399999999</v>
      </c>
      <c r="U4" s="32">
        <v>3701950.3110000002</v>
      </c>
      <c r="V4" s="32">
        <v>391.74900000000002</v>
      </c>
      <c r="W4" s="32">
        <v>391.86799999999999</v>
      </c>
      <c r="X4" s="9" t="s">
        <v>130</v>
      </c>
      <c r="Y4" s="32">
        <v>0.11899999999999999</v>
      </c>
      <c r="Z4" s="20"/>
    </row>
    <row r="5" spans="1:28" x14ac:dyDescent="0.25">
      <c r="A5" s="6" t="s">
        <v>31</v>
      </c>
      <c r="B5" s="18">
        <v>361312.25099999999</v>
      </c>
      <c r="C5" s="18">
        <v>3735765.3569999998</v>
      </c>
      <c r="D5" s="18">
        <v>484.36</v>
      </c>
      <c r="E5" s="18">
        <v>484.38900000000001</v>
      </c>
      <c r="F5" s="9" t="s">
        <v>130</v>
      </c>
      <c r="G5" s="8">
        <v>2.9000000000000001E-2</v>
      </c>
      <c r="H5" s="9">
        <f>ABS(Table3[[#This Row],[DeltaZ]])</f>
        <v>2.9000000000000001E-2</v>
      </c>
      <c r="I5" s="13"/>
      <c r="J5" s="6" t="s">
        <v>31</v>
      </c>
      <c r="K5" s="18">
        <v>361312.25099999999</v>
      </c>
      <c r="L5" s="18">
        <v>3735765.3569999998</v>
      </c>
      <c r="M5" s="18">
        <v>484.36</v>
      </c>
      <c r="N5" s="18">
        <v>484.39600000000002</v>
      </c>
      <c r="O5" s="9" t="s">
        <v>130</v>
      </c>
      <c r="P5" s="8">
        <f>Table37[[#This Row],[DEMZ]]-Table37[[#This Row],[KnownZ]]</f>
        <v>3.6000000000001364E-2</v>
      </c>
      <c r="Q5" s="9">
        <f>ABS(Table37[[#This Row],[DeltaZ]])</f>
        <v>3.6000000000001364E-2</v>
      </c>
      <c r="R5" s="13"/>
      <c r="S5" s="31" t="s">
        <v>56</v>
      </c>
      <c r="T5" s="32">
        <v>339398.83</v>
      </c>
      <c r="U5" s="32">
        <v>3691145.798</v>
      </c>
      <c r="V5" s="32">
        <v>257.76900000000001</v>
      </c>
      <c r="W5" s="32">
        <v>257.65800000000002</v>
      </c>
      <c r="X5" s="9" t="s">
        <v>130</v>
      </c>
      <c r="Y5" s="32">
        <v>-0.111</v>
      </c>
      <c r="Z5" s="20"/>
    </row>
    <row r="6" spans="1:28" x14ac:dyDescent="0.25">
      <c r="A6" s="6" t="s">
        <v>125</v>
      </c>
      <c r="B6" s="18">
        <v>377856.97600000002</v>
      </c>
      <c r="C6" s="18">
        <v>3736179.5920000002</v>
      </c>
      <c r="D6" s="18">
        <v>438.55500000000001</v>
      </c>
      <c r="E6" s="18">
        <v>438.50900000000001</v>
      </c>
      <c r="F6" s="9" t="s">
        <v>130</v>
      </c>
      <c r="G6" s="8">
        <v>-4.5999999999999999E-2</v>
      </c>
      <c r="H6" s="9">
        <f>ABS(Table3[[#This Row],[DeltaZ]])</f>
        <v>4.5999999999999999E-2</v>
      </c>
      <c r="I6" s="13"/>
      <c r="J6" s="6" t="s">
        <v>125</v>
      </c>
      <c r="K6" s="18">
        <v>377856.97600000002</v>
      </c>
      <c r="L6" s="18">
        <v>3736179.5920000002</v>
      </c>
      <c r="M6" s="18">
        <v>438.55500000000001</v>
      </c>
      <c r="N6" s="18">
        <v>438.505</v>
      </c>
      <c r="O6" s="9" t="s">
        <v>130</v>
      </c>
      <c r="P6" s="8">
        <f>Table37[[#This Row],[DEMZ]]-Table37[[#This Row],[KnownZ]]</f>
        <v>-5.0000000000011369E-2</v>
      </c>
      <c r="Q6" s="9">
        <f>ABS(Table37[[#This Row],[DeltaZ]])</f>
        <v>5.0000000000011369E-2</v>
      </c>
      <c r="R6" s="13"/>
      <c r="S6" s="31" t="s">
        <v>74</v>
      </c>
      <c r="T6" s="32">
        <v>429636.33799999999</v>
      </c>
      <c r="U6" s="32">
        <v>3683140.3820000002</v>
      </c>
      <c r="V6" s="32">
        <v>389.50599999999997</v>
      </c>
      <c r="W6" s="32">
        <v>389.39400000000001</v>
      </c>
      <c r="X6" s="9" t="s">
        <v>130</v>
      </c>
      <c r="Y6" s="32">
        <v>-0.112</v>
      </c>
      <c r="Z6" s="20"/>
    </row>
    <row r="7" spans="1:28" x14ac:dyDescent="0.25">
      <c r="A7" s="6" t="s">
        <v>32</v>
      </c>
      <c r="B7" s="18">
        <v>391745.62900000002</v>
      </c>
      <c r="C7" s="18">
        <v>3740370.3790000002</v>
      </c>
      <c r="D7" s="18">
        <v>487.404</v>
      </c>
      <c r="E7" s="18">
        <v>487.41500000000002</v>
      </c>
      <c r="F7" s="9" t="s">
        <v>130</v>
      </c>
      <c r="G7" s="8">
        <v>1.0999999999999999E-2</v>
      </c>
      <c r="H7" s="9">
        <f>ABS(Table3[[#This Row],[DeltaZ]])</f>
        <v>1.0999999999999999E-2</v>
      </c>
      <c r="I7" s="13"/>
      <c r="J7" s="6" t="s">
        <v>32</v>
      </c>
      <c r="K7" s="18">
        <v>391745.62900000002</v>
      </c>
      <c r="L7" s="18">
        <v>3740370.3790000002</v>
      </c>
      <c r="M7" s="18">
        <v>487.404</v>
      </c>
      <c r="N7" s="18">
        <v>487.41699999999997</v>
      </c>
      <c r="O7" s="9" t="s">
        <v>130</v>
      </c>
      <c r="P7" s="8">
        <f>Table37[[#This Row],[DEMZ]]-Table37[[#This Row],[KnownZ]]</f>
        <v>1.2999999999976808E-2</v>
      </c>
      <c r="Q7" s="9">
        <f>ABS(Table37[[#This Row],[DeltaZ]])</f>
        <v>1.2999999999976808E-2</v>
      </c>
      <c r="R7" s="13"/>
      <c r="S7" s="31" t="s">
        <v>105</v>
      </c>
      <c r="T7" s="32">
        <v>393821.89899999998</v>
      </c>
      <c r="U7" s="32">
        <v>3637415.358</v>
      </c>
      <c r="V7" s="32">
        <v>490</v>
      </c>
      <c r="W7" s="32">
        <v>489.89100000000002</v>
      </c>
      <c r="X7" s="9" t="s">
        <v>130</v>
      </c>
      <c r="Y7" s="32">
        <v>-0.109</v>
      </c>
      <c r="Z7" s="20"/>
    </row>
    <row r="8" spans="1:28" x14ac:dyDescent="0.25">
      <c r="A8" s="6" t="s">
        <v>126</v>
      </c>
      <c r="B8" s="18">
        <v>408433.45400000003</v>
      </c>
      <c r="C8" s="18">
        <v>3739247.1719999998</v>
      </c>
      <c r="D8" s="18">
        <v>577.86</v>
      </c>
      <c r="E8" s="18">
        <v>577.86400000000003</v>
      </c>
      <c r="F8" s="9" t="s">
        <v>130</v>
      </c>
      <c r="G8" s="8">
        <v>4.0000000000000001E-3</v>
      </c>
      <c r="H8" s="9">
        <f>ABS(Table3[[#This Row],[DeltaZ]])</f>
        <v>4.0000000000000001E-3</v>
      </c>
      <c r="I8" s="13"/>
      <c r="J8" s="6" t="s">
        <v>126</v>
      </c>
      <c r="K8" s="18">
        <v>408433.45400000003</v>
      </c>
      <c r="L8" s="18">
        <v>3739247.1719999998</v>
      </c>
      <c r="M8" s="18">
        <v>577.86</v>
      </c>
      <c r="N8" s="18">
        <v>577.86800000000005</v>
      </c>
      <c r="O8" s="9" t="s">
        <v>130</v>
      </c>
      <c r="P8" s="8">
        <f>Table37[[#This Row],[DEMZ]]-Table37[[#This Row],[KnownZ]]</f>
        <v>8.0000000000381988E-3</v>
      </c>
      <c r="Q8" s="9">
        <f>ABS(Table37[[#This Row],[DeltaZ]])</f>
        <v>8.0000000000381988E-3</v>
      </c>
      <c r="R8" s="13"/>
      <c r="S8" s="31" t="s">
        <v>115</v>
      </c>
      <c r="T8" s="32">
        <v>429117.283</v>
      </c>
      <c r="U8" s="32">
        <v>3625301.18</v>
      </c>
      <c r="V8" s="32">
        <v>444.678</v>
      </c>
      <c r="W8" s="32">
        <v>444.57100000000003</v>
      </c>
      <c r="X8" s="9" t="s">
        <v>130</v>
      </c>
      <c r="Y8" s="32">
        <v>-0.107</v>
      </c>
      <c r="Z8" s="20"/>
    </row>
    <row r="9" spans="1:28" x14ac:dyDescent="0.25">
      <c r="A9" s="6" t="s">
        <v>127</v>
      </c>
      <c r="B9" s="18">
        <v>414310.17</v>
      </c>
      <c r="C9" s="18">
        <v>3736344.8330000001</v>
      </c>
      <c r="D9" s="18">
        <v>671.25099999999998</v>
      </c>
      <c r="E9" s="18">
        <v>671.26800000000003</v>
      </c>
      <c r="F9" s="9" t="s">
        <v>130</v>
      </c>
      <c r="G9" s="8">
        <v>1.7000000000000001E-2</v>
      </c>
      <c r="H9" s="9">
        <f>ABS(Table3[[#This Row],[DeltaZ]])</f>
        <v>1.7000000000000001E-2</v>
      </c>
      <c r="I9" s="13"/>
      <c r="J9" s="6" t="s">
        <v>127</v>
      </c>
      <c r="K9" s="18">
        <v>414310.17</v>
      </c>
      <c r="L9" s="18">
        <v>3736344.8330000001</v>
      </c>
      <c r="M9" s="18">
        <v>671.25099999999998</v>
      </c>
      <c r="N9" s="18">
        <v>671.27200000000005</v>
      </c>
      <c r="O9" s="9" t="s">
        <v>130</v>
      </c>
      <c r="P9" s="8">
        <f>Table37[[#This Row],[DEMZ]]-Table37[[#This Row],[KnownZ]]</f>
        <v>2.100000000007185E-2</v>
      </c>
      <c r="Q9" s="9">
        <f>ABS(Table37[[#This Row],[DeltaZ]])</f>
        <v>2.100000000007185E-2</v>
      </c>
      <c r="R9" s="13"/>
      <c r="S9" s="6"/>
      <c r="T9" s="18"/>
      <c r="U9" s="18"/>
      <c r="V9" s="18"/>
      <c r="W9" s="18"/>
      <c r="X9" s="18"/>
      <c r="Y9" s="18"/>
      <c r="Z9" s="20"/>
    </row>
    <row r="10" spans="1:28" x14ac:dyDescent="0.25">
      <c r="A10" s="6" t="s">
        <v>33</v>
      </c>
      <c r="B10" s="18">
        <v>377200.70799999998</v>
      </c>
      <c r="C10" s="18">
        <v>3724913.2650000001</v>
      </c>
      <c r="D10" s="18">
        <v>369.983</v>
      </c>
      <c r="E10" s="18">
        <v>370.012</v>
      </c>
      <c r="F10" s="9" t="s">
        <v>130</v>
      </c>
      <c r="G10" s="8">
        <v>2.9000000000000001E-2</v>
      </c>
      <c r="H10" s="9">
        <f>ABS(Table3[[#This Row],[DeltaZ]])</f>
        <v>2.9000000000000001E-2</v>
      </c>
      <c r="I10" s="13"/>
      <c r="J10" s="6" t="s">
        <v>33</v>
      </c>
      <c r="K10" s="18">
        <v>377200.70799999998</v>
      </c>
      <c r="L10" s="18">
        <v>3724913.2650000001</v>
      </c>
      <c r="M10" s="18">
        <v>369.983</v>
      </c>
      <c r="N10" s="18">
        <v>370.01400000000001</v>
      </c>
      <c r="O10" s="9" t="s">
        <v>130</v>
      </c>
      <c r="P10" s="8">
        <f>Table37[[#This Row],[DEMZ]]-Table37[[#This Row],[KnownZ]]</f>
        <v>3.1000000000005912E-2</v>
      </c>
      <c r="Q10" s="9">
        <f>ABS(Table37[[#This Row],[DeltaZ]])</f>
        <v>3.1000000000005912E-2</v>
      </c>
      <c r="R10" s="13"/>
      <c r="S10" s="6"/>
      <c r="T10" s="18"/>
      <c r="U10" s="18"/>
      <c r="V10" s="18"/>
      <c r="W10" s="18"/>
      <c r="X10" s="18"/>
      <c r="Y10" s="18"/>
      <c r="Z10" s="20"/>
    </row>
    <row r="11" spans="1:28" x14ac:dyDescent="0.25">
      <c r="A11" s="6" t="s">
        <v>34</v>
      </c>
      <c r="B11" s="18">
        <v>377193.27899999998</v>
      </c>
      <c r="C11" s="18">
        <v>3724871.8670000001</v>
      </c>
      <c r="D11" s="18">
        <v>369.65300000000002</v>
      </c>
      <c r="E11" s="18">
        <v>369.685</v>
      </c>
      <c r="F11" s="9" t="s">
        <v>130</v>
      </c>
      <c r="G11" s="8">
        <v>3.2000000000000001E-2</v>
      </c>
      <c r="H11" s="9">
        <f>ABS(Table3[[#This Row],[DeltaZ]])</f>
        <v>3.2000000000000001E-2</v>
      </c>
      <c r="I11" s="13"/>
      <c r="J11" s="6" t="s">
        <v>34</v>
      </c>
      <c r="K11" s="18">
        <v>377193.27899999998</v>
      </c>
      <c r="L11" s="18">
        <v>3724871.8670000001</v>
      </c>
      <c r="M11" s="18">
        <v>369.65300000000002</v>
      </c>
      <c r="N11" s="18">
        <v>369.69</v>
      </c>
      <c r="O11" s="9" t="s">
        <v>130</v>
      </c>
      <c r="P11" s="8">
        <f>Table37[[#This Row],[DEMZ]]-Table37[[#This Row],[KnownZ]]</f>
        <v>3.6999999999977717E-2</v>
      </c>
      <c r="Q11" s="9">
        <f>ABS(Table37[[#This Row],[DeltaZ]])</f>
        <v>3.6999999999977717E-2</v>
      </c>
      <c r="R11" s="13"/>
      <c r="S11" s="6"/>
      <c r="T11" s="18"/>
      <c r="U11" s="18"/>
      <c r="V11" s="18"/>
      <c r="W11" s="18"/>
      <c r="X11" s="18"/>
      <c r="Y11" s="18"/>
      <c r="Z11" s="25"/>
    </row>
    <row r="12" spans="1:28" x14ac:dyDescent="0.25">
      <c r="A12" s="6" t="s">
        <v>35</v>
      </c>
      <c r="B12" s="18">
        <v>389237.60100000002</v>
      </c>
      <c r="C12" s="18">
        <v>3724091.16</v>
      </c>
      <c r="D12" s="18">
        <v>382.04599999999999</v>
      </c>
      <c r="E12" s="18">
        <v>382.10300000000001</v>
      </c>
      <c r="F12" s="9" t="s">
        <v>130</v>
      </c>
      <c r="G12" s="8">
        <v>5.7000000000000002E-2</v>
      </c>
      <c r="H12" s="9">
        <f>ABS(Table3[[#This Row],[DeltaZ]])</f>
        <v>5.7000000000000002E-2</v>
      </c>
      <c r="I12" s="13"/>
      <c r="J12" s="6" t="s">
        <v>35</v>
      </c>
      <c r="K12" s="18">
        <v>389237.60100000002</v>
      </c>
      <c r="L12" s="18">
        <v>3724091.16</v>
      </c>
      <c r="M12" s="18">
        <v>382.04599999999999</v>
      </c>
      <c r="N12" s="18">
        <v>382.1</v>
      </c>
      <c r="O12" s="9" t="s">
        <v>130</v>
      </c>
      <c r="P12" s="8">
        <f>Table37[[#This Row],[DEMZ]]-Table37[[#This Row],[KnownZ]]</f>
        <v>5.4000000000030468E-2</v>
      </c>
      <c r="Q12" s="9">
        <f>ABS(Table37[[#This Row],[DeltaZ]])</f>
        <v>5.4000000000030468E-2</v>
      </c>
      <c r="R12" s="13"/>
      <c r="S12" s="6"/>
      <c r="T12" s="18"/>
      <c r="U12" s="18"/>
      <c r="V12" s="18"/>
      <c r="W12" s="18"/>
      <c r="X12" s="18"/>
      <c r="Y12" s="18"/>
      <c r="Z12" s="25"/>
    </row>
    <row r="13" spans="1:28" x14ac:dyDescent="0.25">
      <c r="A13" s="6" t="s">
        <v>36</v>
      </c>
      <c r="B13" s="18">
        <v>402770.80499999999</v>
      </c>
      <c r="C13" s="18">
        <v>3724294.0529999998</v>
      </c>
      <c r="D13" s="18">
        <v>447.82400000000001</v>
      </c>
      <c r="E13" s="18">
        <v>447.697</v>
      </c>
      <c r="F13" s="9" t="s">
        <v>130</v>
      </c>
      <c r="G13" s="8">
        <v>-0.127</v>
      </c>
      <c r="H13" s="9">
        <f>ABS(Table3[[#This Row],[DeltaZ]])</f>
        <v>0.127</v>
      </c>
      <c r="I13" s="13"/>
      <c r="J13" s="6" t="s">
        <v>36</v>
      </c>
      <c r="K13" s="18">
        <v>402770.80499999999</v>
      </c>
      <c r="L13" s="18">
        <v>3724294.0529999998</v>
      </c>
      <c r="M13" s="18">
        <v>447.82400000000001</v>
      </c>
      <c r="N13" s="18">
        <v>447.721</v>
      </c>
      <c r="O13" s="9" t="s">
        <v>130</v>
      </c>
      <c r="P13" s="8">
        <f>Table37[[#This Row],[DEMZ]]-Table37[[#This Row],[KnownZ]]</f>
        <v>-0.10300000000000864</v>
      </c>
      <c r="Q13" s="9">
        <f>ABS(Table37[[#This Row],[DeltaZ]])</f>
        <v>0.10300000000000864</v>
      </c>
      <c r="R13" s="13"/>
      <c r="S13" s="6"/>
      <c r="T13" s="18"/>
      <c r="U13" s="18"/>
      <c r="V13" s="18"/>
      <c r="W13" s="18"/>
      <c r="X13" s="18"/>
      <c r="Y13" s="18"/>
      <c r="Z13" s="25"/>
    </row>
    <row r="14" spans="1:28" x14ac:dyDescent="0.25">
      <c r="A14" s="6" t="s">
        <v>37</v>
      </c>
      <c r="B14" s="18">
        <v>413979.424</v>
      </c>
      <c r="C14" s="18">
        <v>3724262.7910000002</v>
      </c>
      <c r="D14" s="18">
        <v>482.37299999999999</v>
      </c>
      <c r="E14" s="18">
        <v>482.46199999999999</v>
      </c>
      <c r="F14" s="9" t="s">
        <v>130</v>
      </c>
      <c r="G14" s="8">
        <v>8.8999999999999996E-2</v>
      </c>
      <c r="H14" s="9">
        <f>ABS(Table3[[#This Row],[DeltaZ]])</f>
        <v>8.8999999999999996E-2</v>
      </c>
      <c r="I14" s="13"/>
      <c r="J14" s="6" t="s">
        <v>37</v>
      </c>
      <c r="K14" s="18">
        <v>413979.424</v>
      </c>
      <c r="L14" s="18">
        <v>3724262.7910000002</v>
      </c>
      <c r="M14" s="18">
        <v>482.37299999999999</v>
      </c>
      <c r="N14" s="18">
        <v>482.45400000000001</v>
      </c>
      <c r="O14" s="9" t="s">
        <v>130</v>
      </c>
      <c r="P14" s="8">
        <f>Table37[[#This Row],[DEMZ]]-Table37[[#This Row],[KnownZ]]</f>
        <v>8.100000000001728E-2</v>
      </c>
      <c r="Q14" s="9">
        <f>ABS(Table37[[#This Row],[DeltaZ]])</f>
        <v>8.100000000001728E-2</v>
      </c>
      <c r="R14" s="13"/>
      <c r="S14" s="6"/>
      <c r="T14" s="18"/>
      <c r="U14" s="18"/>
      <c r="V14" s="18"/>
      <c r="W14" s="18"/>
      <c r="X14" s="26"/>
      <c r="Y14" s="18"/>
      <c r="Z14" s="25"/>
    </row>
    <row r="15" spans="1:28" x14ac:dyDescent="0.25">
      <c r="A15" s="6" t="s">
        <v>38</v>
      </c>
      <c r="B15" s="18">
        <v>429476.47499999998</v>
      </c>
      <c r="C15" s="18">
        <v>3721145.557</v>
      </c>
      <c r="D15" s="18">
        <v>613.73500000000001</v>
      </c>
      <c r="E15" s="18">
        <v>613.79899999999998</v>
      </c>
      <c r="F15" s="9" t="s">
        <v>130</v>
      </c>
      <c r="G15" s="8">
        <v>6.4000000000000001E-2</v>
      </c>
      <c r="H15" s="9">
        <f>ABS(Table3[[#This Row],[DeltaZ]])</f>
        <v>6.4000000000000001E-2</v>
      </c>
      <c r="I15" s="13"/>
      <c r="J15" s="6" t="s">
        <v>38</v>
      </c>
      <c r="K15" s="18">
        <v>429476.47499999998</v>
      </c>
      <c r="L15" s="18">
        <v>3721145.557</v>
      </c>
      <c r="M15" s="18">
        <v>613.73500000000001</v>
      </c>
      <c r="N15" s="18">
        <v>613.77599999999995</v>
      </c>
      <c r="O15" s="9" t="s">
        <v>130</v>
      </c>
      <c r="P15" s="8">
        <f>Table37[[#This Row],[DEMZ]]-Table37[[#This Row],[KnownZ]]</f>
        <v>4.0999999999939973E-2</v>
      </c>
      <c r="Q15" s="9">
        <f>ABS(Table37[[#This Row],[DeltaZ]])</f>
        <v>4.0999999999939973E-2</v>
      </c>
      <c r="R15" s="13"/>
      <c r="S15" s="6"/>
      <c r="T15" s="18"/>
      <c r="U15" s="18"/>
      <c r="V15" s="18"/>
      <c r="W15" s="18"/>
      <c r="X15" s="26"/>
      <c r="Y15" s="18"/>
      <c r="Z15" s="25"/>
    </row>
    <row r="16" spans="1:28" x14ac:dyDescent="0.25">
      <c r="A16" s="6" t="s">
        <v>39</v>
      </c>
      <c r="B16" s="18">
        <v>365907.96899999998</v>
      </c>
      <c r="C16" s="18">
        <v>3715076.0580000002</v>
      </c>
      <c r="D16" s="18">
        <v>370.98399999999998</v>
      </c>
      <c r="E16" s="18">
        <v>371.02199999999999</v>
      </c>
      <c r="F16" s="9" t="s">
        <v>130</v>
      </c>
      <c r="G16" s="8">
        <v>3.7999999999999999E-2</v>
      </c>
      <c r="H16" s="9">
        <f>ABS(Table3[[#This Row],[DeltaZ]])</f>
        <v>3.7999999999999999E-2</v>
      </c>
      <c r="I16" s="13"/>
      <c r="J16" s="6" t="s">
        <v>39</v>
      </c>
      <c r="K16" s="18">
        <v>365907.96899999998</v>
      </c>
      <c r="L16" s="18">
        <v>3715076.0580000002</v>
      </c>
      <c r="M16" s="18">
        <v>370.98399999999998</v>
      </c>
      <c r="N16" s="18">
        <v>371.01600000000002</v>
      </c>
      <c r="O16" s="9" t="s">
        <v>130</v>
      </c>
      <c r="P16" s="8">
        <f>Table37[[#This Row],[DEMZ]]-Table37[[#This Row],[KnownZ]]</f>
        <v>3.2000000000039108E-2</v>
      </c>
      <c r="Q16" s="9">
        <f>ABS(Table37[[#This Row],[DeltaZ]])</f>
        <v>3.2000000000039108E-2</v>
      </c>
      <c r="R16" s="13"/>
      <c r="S16" s="6"/>
      <c r="T16" s="18"/>
      <c r="U16" s="18"/>
      <c r="V16" s="18"/>
      <c r="W16" s="18"/>
      <c r="X16" s="26"/>
      <c r="Y16" s="18"/>
      <c r="Z16" s="25"/>
    </row>
    <row r="17" spans="1:26" x14ac:dyDescent="0.25">
      <c r="A17" s="6" t="s">
        <v>40</v>
      </c>
      <c r="B17" s="18">
        <v>377311.15700000001</v>
      </c>
      <c r="C17" s="18">
        <v>3714794.503</v>
      </c>
      <c r="D17" s="18">
        <v>333.73</v>
      </c>
      <c r="E17" s="18">
        <v>333.79500000000002</v>
      </c>
      <c r="F17" s="9" t="s">
        <v>130</v>
      </c>
      <c r="G17" s="8">
        <v>6.5000000000000002E-2</v>
      </c>
      <c r="H17" s="9">
        <f>ABS(Table3[[#This Row],[DeltaZ]])</f>
        <v>6.5000000000000002E-2</v>
      </c>
      <c r="I17" s="13"/>
      <c r="J17" s="6" t="s">
        <v>40</v>
      </c>
      <c r="K17" s="18">
        <v>377311.15700000001</v>
      </c>
      <c r="L17" s="18">
        <v>3714794.503</v>
      </c>
      <c r="M17" s="18">
        <v>333.73</v>
      </c>
      <c r="N17" s="18">
        <v>333.8</v>
      </c>
      <c r="O17" s="9" t="s">
        <v>130</v>
      </c>
      <c r="P17" s="8">
        <f>Table37[[#This Row],[DEMZ]]-Table37[[#This Row],[KnownZ]]</f>
        <v>6.9999999999993179E-2</v>
      </c>
      <c r="Q17" s="9">
        <f>ABS(Table37[[#This Row],[DeltaZ]])</f>
        <v>6.9999999999993179E-2</v>
      </c>
      <c r="R17" s="13"/>
      <c r="S17" s="6"/>
      <c r="T17" s="18"/>
      <c r="U17" s="18"/>
      <c r="V17" s="18"/>
      <c r="W17" s="18"/>
      <c r="X17" s="18"/>
      <c r="Y17" s="18"/>
      <c r="Z17" s="25"/>
    </row>
    <row r="18" spans="1:26" x14ac:dyDescent="0.25">
      <c r="A18" s="6" t="s">
        <v>41</v>
      </c>
      <c r="B18" s="18">
        <v>389589.11700000003</v>
      </c>
      <c r="C18" s="18">
        <v>3715788.1869999999</v>
      </c>
      <c r="D18" s="18">
        <v>358.98599999999999</v>
      </c>
      <c r="E18" s="18">
        <v>358.98500000000001</v>
      </c>
      <c r="F18" s="9" t="s">
        <v>130</v>
      </c>
      <c r="G18" s="8">
        <v>-1E-3</v>
      </c>
      <c r="H18" s="9">
        <f>ABS(Table3[[#This Row],[DeltaZ]])</f>
        <v>1E-3</v>
      </c>
      <c r="I18" s="13"/>
      <c r="J18" s="6" t="s">
        <v>41</v>
      </c>
      <c r="K18" s="18">
        <v>389589.11700000003</v>
      </c>
      <c r="L18" s="18">
        <v>3715788.1869999999</v>
      </c>
      <c r="M18" s="18">
        <v>358.98599999999999</v>
      </c>
      <c r="N18" s="18">
        <v>358.99299999999999</v>
      </c>
      <c r="O18" s="9" t="s">
        <v>130</v>
      </c>
      <c r="P18" s="8">
        <f>Table37[[#This Row],[DEMZ]]-Table37[[#This Row],[KnownZ]]</f>
        <v>7.0000000000050022E-3</v>
      </c>
      <c r="Q18" s="9">
        <f>ABS(Table37[[#This Row],[DeltaZ]])</f>
        <v>7.0000000000050022E-3</v>
      </c>
      <c r="R18" s="13"/>
      <c r="S18" s="6"/>
      <c r="T18" s="18"/>
      <c r="U18" s="18"/>
      <c r="V18" s="18"/>
      <c r="W18" s="18"/>
      <c r="X18" s="18"/>
      <c r="Y18" s="18"/>
      <c r="Z18" s="25"/>
    </row>
    <row r="19" spans="1:26" x14ac:dyDescent="0.25">
      <c r="A19" s="6" t="s">
        <v>42</v>
      </c>
      <c r="B19" s="18">
        <v>389867.93</v>
      </c>
      <c r="C19" s="18">
        <v>3715462.0070000002</v>
      </c>
      <c r="D19" s="18">
        <v>358.68599999999998</v>
      </c>
      <c r="E19" s="18">
        <v>358.78100000000001</v>
      </c>
      <c r="F19" s="9" t="s">
        <v>130</v>
      </c>
      <c r="G19" s="8">
        <v>9.5000000000000001E-2</v>
      </c>
      <c r="H19" s="9">
        <f>ABS(Table3[[#This Row],[DeltaZ]])</f>
        <v>9.5000000000000001E-2</v>
      </c>
      <c r="I19" s="13"/>
      <c r="J19" s="6" t="s">
        <v>42</v>
      </c>
      <c r="K19" s="18">
        <v>389867.93</v>
      </c>
      <c r="L19" s="18">
        <v>3715462.0070000002</v>
      </c>
      <c r="M19" s="18">
        <v>358.68599999999998</v>
      </c>
      <c r="N19" s="18">
        <v>358.78300000000002</v>
      </c>
      <c r="O19" s="9" t="s">
        <v>130</v>
      </c>
      <c r="P19" s="8">
        <f>Table37[[#This Row],[DEMZ]]-Table37[[#This Row],[KnownZ]]</f>
        <v>9.7000000000036835E-2</v>
      </c>
      <c r="Q19" s="9">
        <f>ABS(Table37[[#This Row],[DeltaZ]])</f>
        <v>9.7000000000036835E-2</v>
      </c>
      <c r="R19" s="13"/>
      <c r="S19" s="6"/>
      <c r="T19" s="18"/>
      <c r="U19" s="18"/>
      <c r="V19" s="18"/>
      <c r="W19" s="18"/>
      <c r="X19" s="18"/>
      <c r="Y19" s="18"/>
      <c r="Z19" s="25"/>
    </row>
    <row r="20" spans="1:26" x14ac:dyDescent="0.25">
      <c r="A20" s="6" t="s">
        <v>43</v>
      </c>
      <c r="B20" s="18">
        <v>405980.54300000001</v>
      </c>
      <c r="C20" s="18">
        <v>3710768.0269999998</v>
      </c>
      <c r="D20" s="18">
        <v>423.846</v>
      </c>
      <c r="E20" s="18">
        <v>423.83100000000002</v>
      </c>
      <c r="F20" s="9" t="s">
        <v>130</v>
      </c>
      <c r="G20" s="8">
        <v>-1.4999999999999999E-2</v>
      </c>
      <c r="H20" s="9">
        <f>ABS(Table3[[#This Row],[DeltaZ]])</f>
        <v>1.4999999999999999E-2</v>
      </c>
      <c r="I20" s="13"/>
      <c r="J20" s="6" t="s">
        <v>43</v>
      </c>
      <c r="K20" s="18">
        <v>405980.54300000001</v>
      </c>
      <c r="L20" s="18">
        <v>3710768.0269999998</v>
      </c>
      <c r="M20" s="18">
        <v>423.846</v>
      </c>
      <c r="N20" s="18">
        <v>423.834</v>
      </c>
      <c r="O20" s="9" t="s">
        <v>130</v>
      </c>
      <c r="P20" s="8">
        <f>Table37[[#This Row],[DEMZ]]-Table37[[#This Row],[KnownZ]]</f>
        <v>-1.2000000000000455E-2</v>
      </c>
      <c r="Q20" s="9">
        <f>ABS(Table37[[#This Row],[DeltaZ]])</f>
        <v>1.2000000000000455E-2</v>
      </c>
      <c r="R20" s="13"/>
      <c r="S20" s="6"/>
      <c r="T20" s="18"/>
      <c r="U20" s="18"/>
      <c r="V20" s="18"/>
      <c r="W20" s="18"/>
      <c r="X20" s="26"/>
      <c r="Y20" s="18"/>
      <c r="Z20" s="25"/>
    </row>
    <row r="21" spans="1:26" x14ac:dyDescent="0.25">
      <c r="A21" s="6" t="s">
        <v>44</v>
      </c>
      <c r="B21" s="18">
        <v>413916.495</v>
      </c>
      <c r="C21" s="18">
        <v>3712967.7540000002</v>
      </c>
      <c r="D21" s="18">
        <v>394.32900000000001</v>
      </c>
      <c r="E21" s="18">
        <v>394.39</v>
      </c>
      <c r="F21" s="9" t="s">
        <v>130</v>
      </c>
      <c r="G21" s="8">
        <v>6.0999999999999999E-2</v>
      </c>
      <c r="H21" s="9">
        <f>ABS(Table3[[#This Row],[DeltaZ]])</f>
        <v>6.0999999999999999E-2</v>
      </c>
      <c r="I21" s="13"/>
      <c r="J21" s="6" t="s">
        <v>44</v>
      </c>
      <c r="K21" s="18">
        <v>413916.495</v>
      </c>
      <c r="L21" s="18">
        <v>3712967.7540000002</v>
      </c>
      <c r="M21" s="18">
        <v>394.32900000000001</v>
      </c>
      <c r="N21" s="18">
        <v>394.39100000000002</v>
      </c>
      <c r="O21" s="9" t="s">
        <v>130</v>
      </c>
      <c r="P21" s="8">
        <f>Table37[[#This Row],[DEMZ]]-Table37[[#This Row],[KnownZ]]</f>
        <v>6.2000000000011823E-2</v>
      </c>
      <c r="Q21" s="9">
        <f>ABS(Table37[[#This Row],[DeltaZ]])</f>
        <v>6.2000000000011823E-2</v>
      </c>
      <c r="R21" s="13"/>
      <c r="S21" s="6"/>
      <c r="T21" s="18"/>
      <c r="U21" s="18"/>
      <c r="V21" s="18"/>
      <c r="W21" s="18"/>
      <c r="X21" s="18"/>
      <c r="Y21" s="18"/>
      <c r="Z21" s="25"/>
    </row>
    <row r="22" spans="1:26" x14ac:dyDescent="0.25">
      <c r="A22" s="6" t="s">
        <v>45</v>
      </c>
      <c r="B22" s="9">
        <v>426080.60399999999</v>
      </c>
      <c r="C22" s="9">
        <v>3716469.1439999999</v>
      </c>
      <c r="D22" s="9">
        <v>494.51900000000001</v>
      </c>
      <c r="E22" s="9">
        <v>494.56</v>
      </c>
      <c r="F22" s="9" t="s">
        <v>130</v>
      </c>
      <c r="G22" s="9">
        <v>4.1000000000000002E-2</v>
      </c>
      <c r="H22" s="9">
        <f>ABS(Table3[[#This Row],[DeltaZ]])</f>
        <v>4.1000000000000002E-2</v>
      </c>
      <c r="I22" s="13"/>
      <c r="J22" s="6" t="s">
        <v>45</v>
      </c>
      <c r="K22" s="18">
        <v>426080.60399999999</v>
      </c>
      <c r="L22" s="18">
        <v>3716469.1439999999</v>
      </c>
      <c r="M22" s="18">
        <v>494.51900000000001</v>
      </c>
      <c r="N22" s="18">
        <v>494.56900000000002</v>
      </c>
      <c r="O22" s="9" t="s">
        <v>130</v>
      </c>
      <c r="P22" s="8">
        <f>Table37[[#This Row],[DEMZ]]-Table37[[#This Row],[KnownZ]]</f>
        <v>5.0000000000011369E-2</v>
      </c>
      <c r="Q22" s="9">
        <f>ABS(Table37[[#This Row],[DeltaZ]])</f>
        <v>5.0000000000011369E-2</v>
      </c>
      <c r="R22" s="13"/>
      <c r="S22" s="6"/>
      <c r="T22" s="18"/>
      <c r="U22" s="18"/>
      <c r="V22" s="18"/>
      <c r="W22" s="18"/>
      <c r="X22" s="18"/>
      <c r="Y22" s="18"/>
      <c r="Z22" s="25"/>
    </row>
    <row r="23" spans="1:26" x14ac:dyDescent="0.25">
      <c r="A23" s="6" t="s">
        <v>46</v>
      </c>
      <c r="B23" s="9">
        <v>437156.29700000002</v>
      </c>
      <c r="C23" s="9">
        <v>3715634.1779999998</v>
      </c>
      <c r="D23" s="9">
        <v>421.09</v>
      </c>
      <c r="E23" s="9">
        <v>421.16300000000001</v>
      </c>
      <c r="F23" s="9" t="s">
        <v>130</v>
      </c>
      <c r="G23" s="9">
        <v>7.2999999999999995E-2</v>
      </c>
      <c r="H23" s="9">
        <f>ABS(Table3[[#This Row],[DeltaZ]])</f>
        <v>7.2999999999999995E-2</v>
      </c>
      <c r="I23" s="13"/>
      <c r="J23" s="6" t="s">
        <v>46</v>
      </c>
      <c r="K23" s="9">
        <v>437156.29700000002</v>
      </c>
      <c r="L23" s="9">
        <v>3715634.1779999998</v>
      </c>
      <c r="M23" s="9">
        <v>421.09</v>
      </c>
      <c r="N23" s="9">
        <v>421.16800000000001</v>
      </c>
      <c r="O23" s="9" t="s">
        <v>130</v>
      </c>
      <c r="P23" s="9">
        <f>Table37[[#This Row],[DEMZ]]-Table37[[#This Row],[KnownZ]]</f>
        <v>7.8000000000031378E-2</v>
      </c>
      <c r="Q23" s="9">
        <f>ABS(Table37[[#This Row],[DeltaZ]])</f>
        <v>7.8000000000031378E-2</v>
      </c>
      <c r="R23" s="13"/>
      <c r="S23" s="6"/>
      <c r="T23" s="18"/>
      <c r="U23" s="18"/>
      <c r="V23" s="18"/>
      <c r="W23" s="18"/>
      <c r="X23" s="18"/>
      <c r="Y23" s="18"/>
      <c r="Z23" s="25"/>
    </row>
    <row r="24" spans="1:26" x14ac:dyDescent="0.25">
      <c r="A24" s="6" t="s">
        <v>47</v>
      </c>
      <c r="B24" s="9">
        <v>344054.53100000002</v>
      </c>
      <c r="C24" s="9">
        <v>3701058.66</v>
      </c>
      <c r="D24" s="9">
        <v>328.13499999999999</v>
      </c>
      <c r="E24" s="9">
        <v>328.17099999999999</v>
      </c>
      <c r="F24" s="9" t="s">
        <v>130</v>
      </c>
      <c r="G24" s="9">
        <v>3.5999999999999997E-2</v>
      </c>
      <c r="H24" s="9">
        <f>ABS(Table3[[#This Row],[DeltaZ]])</f>
        <v>3.5999999999999997E-2</v>
      </c>
      <c r="I24" s="13"/>
      <c r="J24" s="6" t="s">
        <v>47</v>
      </c>
      <c r="K24" s="9">
        <v>344054.53100000002</v>
      </c>
      <c r="L24" s="9">
        <v>3701058.66</v>
      </c>
      <c r="M24" s="9">
        <v>328.13499999999999</v>
      </c>
      <c r="N24" s="9">
        <v>328.161</v>
      </c>
      <c r="O24" s="9" t="s">
        <v>130</v>
      </c>
      <c r="P24" s="9">
        <f>Table37[[#This Row],[DEMZ]]-Table37[[#This Row],[KnownZ]]</f>
        <v>2.6000000000010459E-2</v>
      </c>
      <c r="Q24" s="9">
        <f>ABS(Table37[[#This Row],[DeltaZ]])</f>
        <v>2.6000000000010459E-2</v>
      </c>
      <c r="R24" s="13"/>
      <c r="S24" s="6"/>
      <c r="T24" s="18"/>
      <c r="U24" s="18"/>
      <c r="V24" s="18"/>
      <c r="W24" s="18"/>
      <c r="X24" s="18"/>
      <c r="Y24" s="18"/>
      <c r="Z24" s="13"/>
    </row>
    <row r="25" spans="1:26" x14ac:dyDescent="0.25">
      <c r="A25" s="6" t="s">
        <v>48</v>
      </c>
      <c r="B25" s="9">
        <v>343905.00099999999</v>
      </c>
      <c r="C25" s="9">
        <v>3700707.4789999998</v>
      </c>
      <c r="D25" s="9">
        <v>319.375</v>
      </c>
      <c r="E25" s="9">
        <v>319.39</v>
      </c>
      <c r="F25" s="9" t="s">
        <v>130</v>
      </c>
      <c r="G25" s="9">
        <v>1.4999999999999999E-2</v>
      </c>
      <c r="H25" s="9">
        <f>ABS(Table3[[#This Row],[DeltaZ]])</f>
        <v>1.4999999999999999E-2</v>
      </c>
      <c r="I25" s="13"/>
      <c r="J25" s="6" t="s">
        <v>48</v>
      </c>
      <c r="K25" s="9">
        <v>343905.00099999999</v>
      </c>
      <c r="L25" s="9">
        <v>3700707.4789999998</v>
      </c>
      <c r="M25" s="9">
        <v>319.375</v>
      </c>
      <c r="N25" s="9">
        <v>319.39600000000002</v>
      </c>
      <c r="O25" s="9" t="s">
        <v>130</v>
      </c>
      <c r="P25" s="9">
        <f>Table37[[#This Row],[DEMZ]]-Table37[[#This Row],[KnownZ]]</f>
        <v>2.1000000000015007E-2</v>
      </c>
      <c r="Q25" s="9">
        <f>ABS(Table37[[#This Row],[DeltaZ]])</f>
        <v>2.1000000000015007E-2</v>
      </c>
      <c r="R25" s="13"/>
      <c r="S25" s="6"/>
      <c r="T25" s="18"/>
      <c r="U25" s="18"/>
      <c r="V25" s="18"/>
      <c r="W25" s="18"/>
      <c r="X25" s="18"/>
      <c r="Y25" s="18"/>
      <c r="Z25" s="13"/>
    </row>
    <row r="26" spans="1:26" x14ac:dyDescent="0.25">
      <c r="A26" s="6" t="s">
        <v>49</v>
      </c>
      <c r="B26" s="9">
        <v>352139.94799999997</v>
      </c>
      <c r="C26" s="9">
        <v>3700199.9109999998</v>
      </c>
      <c r="D26" s="9">
        <v>325.34199999999998</v>
      </c>
      <c r="E26" s="9">
        <v>325.35899999999998</v>
      </c>
      <c r="F26" s="9" t="s">
        <v>130</v>
      </c>
      <c r="G26" s="9">
        <v>1.7000000000000001E-2</v>
      </c>
      <c r="H26" s="9">
        <f>ABS(Table3[[#This Row],[DeltaZ]])</f>
        <v>1.7000000000000001E-2</v>
      </c>
      <c r="I26" s="13"/>
      <c r="J26" s="6" t="s">
        <v>49</v>
      </c>
      <c r="K26" s="9">
        <v>352139.94799999997</v>
      </c>
      <c r="L26" s="9">
        <v>3700199.9109999998</v>
      </c>
      <c r="M26" s="9">
        <v>325.34199999999998</v>
      </c>
      <c r="N26" s="9">
        <v>325.35399999999998</v>
      </c>
      <c r="O26" s="9" t="s">
        <v>130</v>
      </c>
      <c r="P26" s="9">
        <f>Table37[[#This Row],[DEMZ]]-Table37[[#This Row],[KnownZ]]</f>
        <v>1.2000000000000455E-2</v>
      </c>
      <c r="Q26" s="9">
        <f>ABS(Table37[[#This Row],[DeltaZ]])</f>
        <v>1.2000000000000455E-2</v>
      </c>
      <c r="R26" s="13"/>
      <c r="S26" s="6"/>
      <c r="T26" s="18"/>
      <c r="U26" s="18"/>
      <c r="V26" s="18"/>
      <c r="W26" s="18"/>
      <c r="X26" s="18"/>
      <c r="Y26" s="18"/>
      <c r="Z26" s="13"/>
    </row>
    <row r="27" spans="1:26" x14ac:dyDescent="0.25">
      <c r="A27" s="6" t="s">
        <v>128</v>
      </c>
      <c r="B27" s="9">
        <v>365881.30300000001</v>
      </c>
      <c r="C27" s="9">
        <v>3703714.8620000002</v>
      </c>
      <c r="D27" s="9">
        <v>313.91899999999998</v>
      </c>
      <c r="E27" s="9">
        <v>313.94</v>
      </c>
      <c r="F27" s="9" t="s">
        <v>130</v>
      </c>
      <c r="G27" s="9">
        <v>2.1000000000000001E-2</v>
      </c>
      <c r="H27" s="9">
        <f>ABS(Table3[[#This Row],[DeltaZ]])</f>
        <v>2.1000000000000001E-2</v>
      </c>
      <c r="I27" s="13"/>
      <c r="J27" s="6" t="s">
        <v>128</v>
      </c>
      <c r="K27" s="9">
        <v>365881.30300000001</v>
      </c>
      <c r="L27" s="9">
        <v>3703714.8620000002</v>
      </c>
      <c r="M27" s="9">
        <v>313.91899999999998</v>
      </c>
      <c r="N27" s="9">
        <v>313.94200000000001</v>
      </c>
      <c r="O27" s="9" t="s">
        <v>130</v>
      </c>
      <c r="P27" s="9">
        <f>Table37[[#This Row],[DEMZ]]-Table37[[#This Row],[KnownZ]]</f>
        <v>2.3000000000024556E-2</v>
      </c>
      <c r="Q27" s="9">
        <f>ABS(Table37[[#This Row],[DeltaZ]])</f>
        <v>2.3000000000024556E-2</v>
      </c>
      <c r="R27" s="13"/>
      <c r="S27" s="6"/>
      <c r="T27" s="18"/>
      <c r="U27" s="18"/>
      <c r="V27" s="18"/>
      <c r="W27" s="18"/>
      <c r="X27" s="18"/>
      <c r="Y27" s="18"/>
      <c r="Z27" s="13"/>
    </row>
    <row r="28" spans="1:26" x14ac:dyDescent="0.25">
      <c r="A28" s="6" t="s">
        <v>50</v>
      </c>
      <c r="B28" s="9">
        <v>376285.88500000001</v>
      </c>
      <c r="C28" s="9">
        <v>3703849.2769999998</v>
      </c>
      <c r="D28" s="9">
        <v>300.38900000000001</v>
      </c>
      <c r="E28" s="9">
        <v>300.43099999999998</v>
      </c>
      <c r="F28" s="9" t="s">
        <v>130</v>
      </c>
      <c r="G28" s="9">
        <v>4.2000000000000003E-2</v>
      </c>
      <c r="H28" s="9">
        <f>ABS(Table3[[#This Row],[DeltaZ]])</f>
        <v>4.2000000000000003E-2</v>
      </c>
      <c r="I28" s="13"/>
      <c r="J28" s="6" t="s">
        <v>50</v>
      </c>
      <c r="K28" s="9">
        <v>376285.88500000001</v>
      </c>
      <c r="L28" s="9">
        <v>3703849.2769999998</v>
      </c>
      <c r="M28" s="9">
        <v>300.38900000000001</v>
      </c>
      <c r="N28" s="9">
        <v>300.43599999999998</v>
      </c>
      <c r="O28" s="9" t="s">
        <v>130</v>
      </c>
      <c r="P28" s="9">
        <f>Table37[[#This Row],[DEMZ]]-Table37[[#This Row],[KnownZ]]</f>
        <v>4.6999999999968622E-2</v>
      </c>
      <c r="Q28" s="9">
        <f>ABS(Table37[[#This Row],[DeltaZ]])</f>
        <v>4.6999999999968622E-2</v>
      </c>
      <c r="R28" s="13"/>
      <c r="S28" s="6"/>
      <c r="T28" s="18"/>
      <c r="U28" s="18"/>
      <c r="V28" s="18"/>
      <c r="W28" s="18"/>
      <c r="X28" s="18"/>
      <c r="Y28" s="18"/>
      <c r="Z28" s="13"/>
    </row>
    <row r="29" spans="1:26" x14ac:dyDescent="0.25">
      <c r="A29" s="6" t="s">
        <v>51</v>
      </c>
      <c r="B29" s="9">
        <v>424199.68300000002</v>
      </c>
      <c r="C29" s="9">
        <v>3700937.4950000001</v>
      </c>
      <c r="D29" s="9">
        <v>381.863</v>
      </c>
      <c r="E29" s="9">
        <v>381.916</v>
      </c>
      <c r="F29" s="9" t="s">
        <v>130</v>
      </c>
      <c r="G29" s="9">
        <v>5.2999999999999999E-2</v>
      </c>
      <c r="H29" s="9">
        <f>ABS(Table3[[#This Row],[DeltaZ]])</f>
        <v>5.2999999999999999E-2</v>
      </c>
      <c r="I29" s="13"/>
      <c r="J29" s="6" t="s">
        <v>51</v>
      </c>
      <c r="K29" s="9">
        <v>424199.68300000002</v>
      </c>
      <c r="L29" s="9">
        <v>3700937.4950000001</v>
      </c>
      <c r="M29" s="9">
        <v>381.863</v>
      </c>
      <c r="N29" s="9">
        <v>381.91699999999997</v>
      </c>
      <c r="O29" s="9" t="s">
        <v>130</v>
      </c>
      <c r="P29" s="9">
        <f>Table37[[#This Row],[DEMZ]]-Table37[[#This Row],[KnownZ]]</f>
        <v>5.3999999999973625E-2</v>
      </c>
      <c r="Q29" s="9">
        <f>ABS(Table37[[#This Row],[DeltaZ]])</f>
        <v>5.3999999999973625E-2</v>
      </c>
      <c r="R29" s="13"/>
      <c r="S29" s="6"/>
      <c r="T29" s="18"/>
      <c r="U29" s="18"/>
      <c r="V29" s="18"/>
      <c r="W29" s="18"/>
      <c r="X29" s="18"/>
      <c r="Y29" s="18"/>
      <c r="Z29" s="13"/>
    </row>
    <row r="30" spans="1:26" x14ac:dyDescent="0.25">
      <c r="A30" s="6" t="s">
        <v>52</v>
      </c>
      <c r="B30" s="9">
        <v>413354.04599999997</v>
      </c>
      <c r="C30" s="9">
        <v>3700360.14</v>
      </c>
      <c r="D30" s="9">
        <v>358.59399999999999</v>
      </c>
      <c r="E30" s="9">
        <v>358.59399999999999</v>
      </c>
      <c r="F30" s="9" t="s">
        <v>130</v>
      </c>
      <c r="G30" s="9">
        <v>0</v>
      </c>
      <c r="H30" s="9">
        <f>ABS(Table3[[#This Row],[DeltaZ]])</f>
        <v>0</v>
      </c>
      <c r="I30" s="13"/>
      <c r="J30" s="6" t="s">
        <v>52</v>
      </c>
      <c r="K30" s="9">
        <v>413354.04599999997</v>
      </c>
      <c r="L30" s="9">
        <v>3700360.14</v>
      </c>
      <c r="M30" s="9">
        <v>358.59399999999999</v>
      </c>
      <c r="N30" s="9">
        <v>358.59699999999998</v>
      </c>
      <c r="O30" s="9" t="s">
        <v>130</v>
      </c>
      <c r="P30" s="9">
        <f>Table37[[#This Row],[DEMZ]]-Table37[[#This Row],[KnownZ]]</f>
        <v>2.9999999999859028E-3</v>
      </c>
      <c r="Q30" s="9">
        <f>ABS(Table37[[#This Row],[DeltaZ]])</f>
        <v>2.9999999999859028E-3</v>
      </c>
      <c r="R30" s="13"/>
      <c r="S30" s="6"/>
      <c r="T30" s="18"/>
      <c r="U30" s="18"/>
      <c r="V30" s="18"/>
      <c r="W30" s="18"/>
      <c r="X30" s="18"/>
      <c r="Y30" s="18"/>
      <c r="Z30" s="13"/>
    </row>
    <row r="31" spans="1:26" x14ac:dyDescent="0.25">
      <c r="A31" s="6" t="s">
        <v>53</v>
      </c>
      <c r="B31" s="9">
        <v>413312.94699999999</v>
      </c>
      <c r="C31" s="9">
        <v>3700623.585</v>
      </c>
      <c r="D31" s="9">
        <v>367.25200000000001</v>
      </c>
      <c r="E31" s="9">
        <v>367.279</v>
      </c>
      <c r="F31" s="9" t="s">
        <v>130</v>
      </c>
      <c r="G31" s="9">
        <v>2.7E-2</v>
      </c>
      <c r="H31" s="9">
        <f>ABS(Table3[[#This Row],[DeltaZ]])</f>
        <v>2.7E-2</v>
      </c>
      <c r="I31" s="13"/>
      <c r="J31" s="6" t="s">
        <v>53</v>
      </c>
      <c r="K31" s="9">
        <v>413312.94699999999</v>
      </c>
      <c r="L31" s="9">
        <v>3700623.585</v>
      </c>
      <c r="M31" s="9">
        <v>367.25200000000001</v>
      </c>
      <c r="N31" s="9">
        <v>367.27800000000002</v>
      </c>
      <c r="O31" s="9" t="s">
        <v>130</v>
      </c>
      <c r="P31" s="9">
        <f>Table37[[#This Row],[DEMZ]]-Table37[[#This Row],[KnownZ]]</f>
        <v>2.6000000000010459E-2</v>
      </c>
      <c r="Q31" s="9">
        <f>ABS(Table37[[#This Row],[DeltaZ]])</f>
        <v>2.6000000000010459E-2</v>
      </c>
      <c r="R31" s="13"/>
      <c r="S31" s="6"/>
      <c r="T31" s="18"/>
      <c r="U31" s="18"/>
      <c r="V31" s="18"/>
      <c r="W31" s="18"/>
      <c r="X31" s="18"/>
      <c r="Y31" s="18"/>
      <c r="Z31" s="13"/>
    </row>
    <row r="32" spans="1:26" x14ac:dyDescent="0.25">
      <c r="A32" s="31" t="s">
        <v>54</v>
      </c>
      <c r="B32" s="32">
        <v>426587.91399999999</v>
      </c>
      <c r="C32" s="32">
        <v>3701950.3110000002</v>
      </c>
      <c r="D32" s="32">
        <v>391.74900000000002</v>
      </c>
      <c r="E32" s="32">
        <v>391.86799999999999</v>
      </c>
      <c r="F32" s="9" t="s">
        <v>130</v>
      </c>
      <c r="G32" s="32">
        <v>0.11899999999999999</v>
      </c>
      <c r="H32" s="32">
        <f>ABS(Table3[[#This Row],[DeltaZ]])</f>
        <v>0.11899999999999999</v>
      </c>
      <c r="I32" s="13"/>
      <c r="J32" s="6" t="s">
        <v>54</v>
      </c>
      <c r="K32" s="9">
        <v>426587.91399999999</v>
      </c>
      <c r="L32" s="9">
        <v>3701950.3110000002</v>
      </c>
      <c r="M32" s="9">
        <v>391.74900000000002</v>
      </c>
      <c r="N32" s="9">
        <v>391.87299999999999</v>
      </c>
      <c r="O32" s="9" t="s">
        <v>130</v>
      </c>
      <c r="P32" s="9">
        <f>Table37[[#This Row],[DEMZ]]-Table37[[#This Row],[KnownZ]]</f>
        <v>0.1239999999999668</v>
      </c>
      <c r="Q32" s="9">
        <f>ABS(Table37[[#This Row],[DeltaZ]])</f>
        <v>0.1239999999999668</v>
      </c>
      <c r="R32" s="13"/>
      <c r="S32" s="6"/>
      <c r="T32" s="18"/>
      <c r="U32" s="18"/>
      <c r="V32" s="18"/>
      <c r="W32" s="18"/>
      <c r="X32" s="18"/>
      <c r="Y32" s="18"/>
      <c r="Z32" s="13"/>
    </row>
    <row r="33" spans="1:26" x14ac:dyDescent="0.25">
      <c r="A33" s="31" t="s">
        <v>55</v>
      </c>
      <c r="B33" s="32">
        <v>439709.17300000001</v>
      </c>
      <c r="C33" s="32">
        <v>3700138.0950000002</v>
      </c>
      <c r="D33" s="32">
        <v>487.49400000000003</v>
      </c>
      <c r="E33" s="32">
        <v>487.50299999999999</v>
      </c>
      <c r="F33" s="9" t="s">
        <v>130</v>
      </c>
      <c r="G33" s="32">
        <v>8.9999999999999993E-3</v>
      </c>
      <c r="H33" s="32">
        <f>ABS(Table3[[#This Row],[DeltaZ]])</f>
        <v>8.9999999999999993E-3</v>
      </c>
      <c r="I33" s="13"/>
      <c r="J33" s="31" t="s">
        <v>55</v>
      </c>
      <c r="K33" s="32">
        <v>439709.17300000001</v>
      </c>
      <c r="L33" s="32">
        <v>3700138.0950000002</v>
      </c>
      <c r="M33" s="32">
        <v>487.49400000000003</v>
      </c>
      <c r="N33" s="32">
        <v>487.49799999999999</v>
      </c>
      <c r="O33" s="32" t="s">
        <v>130</v>
      </c>
      <c r="P33" s="32">
        <f>Table37[[#This Row],[DEMZ]]-Table37[[#This Row],[KnownZ]]</f>
        <v>3.999999999962256E-3</v>
      </c>
      <c r="Q33" s="32">
        <f>ABS(Table37[[#This Row],[DeltaZ]])</f>
        <v>3.999999999962256E-3</v>
      </c>
      <c r="R33" s="13"/>
      <c r="S33" s="29"/>
      <c r="T33"/>
      <c r="U33"/>
      <c r="V33"/>
      <c r="W33"/>
      <c r="X33"/>
      <c r="Y33"/>
      <c r="Z33" s="13"/>
    </row>
    <row r="34" spans="1:26" x14ac:dyDescent="0.25">
      <c r="A34" s="31" t="s">
        <v>56</v>
      </c>
      <c r="B34" s="32">
        <v>339398.83</v>
      </c>
      <c r="C34" s="32">
        <v>3691145.798</v>
      </c>
      <c r="D34" s="32">
        <v>257.76900000000001</v>
      </c>
      <c r="E34" s="32">
        <v>257.65800000000002</v>
      </c>
      <c r="F34" s="9" t="s">
        <v>130</v>
      </c>
      <c r="G34" s="32">
        <v>-0.111</v>
      </c>
      <c r="H34" s="32">
        <f>ABS(Table3[[#This Row],[DeltaZ]])</f>
        <v>0.111</v>
      </c>
      <c r="I34" s="13"/>
      <c r="J34" s="31" t="s">
        <v>56</v>
      </c>
      <c r="K34" s="32">
        <v>339398.83</v>
      </c>
      <c r="L34" s="32">
        <v>3691145.798</v>
      </c>
      <c r="M34" s="32">
        <v>257.76900000000001</v>
      </c>
      <c r="N34" s="32">
        <v>257.65499999999997</v>
      </c>
      <c r="O34" s="32" t="s">
        <v>130</v>
      </c>
      <c r="P34" s="32">
        <f>Table37[[#This Row],[DEMZ]]-Table37[[#This Row],[KnownZ]]</f>
        <v>-0.11400000000003274</v>
      </c>
      <c r="Q34" s="32">
        <f>ABS(Table37[[#This Row],[DeltaZ]])</f>
        <v>0.11400000000003274</v>
      </c>
      <c r="R34" s="13"/>
      <c r="S34" s="29"/>
      <c r="T34"/>
      <c r="U34"/>
      <c r="V34"/>
      <c r="W34"/>
      <c r="X34"/>
      <c r="Y34"/>
      <c r="Z34" s="13"/>
    </row>
    <row r="35" spans="1:26" x14ac:dyDescent="0.25">
      <c r="A35" s="31" t="s">
        <v>57</v>
      </c>
      <c r="B35" s="32">
        <v>354850.33500000002</v>
      </c>
      <c r="C35" s="32">
        <v>3692691.1239999998</v>
      </c>
      <c r="D35" s="32">
        <v>258.19</v>
      </c>
      <c r="E35" s="32">
        <v>258.21100000000001</v>
      </c>
      <c r="F35" s="9" t="s">
        <v>130</v>
      </c>
      <c r="G35" s="32">
        <v>2.1000000000000001E-2</v>
      </c>
      <c r="H35" s="32">
        <f>ABS(Table3[[#This Row],[DeltaZ]])</f>
        <v>2.1000000000000001E-2</v>
      </c>
      <c r="I35" s="13"/>
      <c r="J35" s="31" t="s">
        <v>57</v>
      </c>
      <c r="K35" s="32">
        <v>354850.33500000002</v>
      </c>
      <c r="L35" s="32">
        <v>3692691.1239999998</v>
      </c>
      <c r="M35" s="32">
        <v>258.19</v>
      </c>
      <c r="N35" s="32">
        <v>258.20299999999997</v>
      </c>
      <c r="O35" s="32" t="s">
        <v>130</v>
      </c>
      <c r="P35" s="32">
        <f>Table37[[#This Row],[DEMZ]]-Table37[[#This Row],[KnownZ]]</f>
        <v>1.2999999999976808E-2</v>
      </c>
      <c r="Q35" s="32">
        <f>ABS(Table37[[#This Row],[DeltaZ]])</f>
        <v>1.2999999999976808E-2</v>
      </c>
      <c r="R35" s="13"/>
      <c r="S35" s="29"/>
      <c r="T35"/>
      <c r="U35"/>
      <c r="V35"/>
      <c r="W35"/>
      <c r="X35"/>
      <c r="Y35"/>
      <c r="Z35" s="13"/>
    </row>
    <row r="36" spans="1:26" x14ac:dyDescent="0.25">
      <c r="A36" s="31" t="s">
        <v>58</v>
      </c>
      <c r="B36" s="32">
        <v>353595.23300000001</v>
      </c>
      <c r="C36" s="32">
        <v>3692685.7439999999</v>
      </c>
      <c r="D36" s="32">
        <v>258.15499999999997</v>
      </c>
      <c r="E36" s="32">
        <v>258.18900000000002</v>
      </c>
      <c r="F36" s="9" t="s">
        <v>130</v>
      </c>
      <c r="G36" s="32">
        <v>3.4000000000000002E-2</v>
      </c>
      <c r="H36" s="32">
        <f>ABS(Table3[[#This Row],[DeltaZ]])</f>
        <v>3.4000000000000002E-2</v>
      </c>
      <c r="I36" s="13"/>
      <c r="J36" s="31" t="s">
        <v>58</v>
      </c>
      <c r="K36" s="32">
        <v>353595.23300000001</v>
      </c>
      <c r="L36" s="32">
        <v>3692685.7439999999</v>
      </c>
      <c r="M36" s="32">
        <v>258.15499999999997</v>
      </c>
      <c r="N36" s="32">
        <v>258.18700000000001</v>
      </c>
      <c r="O36" s="32" t="s">
        <v>130</v>
      </c>
      <c r="P36" s="32">
        <f>Table37[[#This Row],[DEMZ]]-Table37[[#This Row],[KnownZ]]</f>
        <v>3.2000000000039108E-2</v>
      </c>
      <c r="Q36" s="32">
        <f>ABS(Table37[[#This Row],[DeltaZ]])</f>
        <v>3.2000000000039108E-2</v>
      </c>
      <c r="R36" s="13"/>
      <c r="S36" s="29"/>
      <c r="T36"/>
      <c r="U36"/>
      <c r="V36"/>
      <c r="W36"/>
      <c r="X36"/>
      <c r="Y36"/>
      <c r="Z36" s="13"/>
    </row>
    <row r="37" spans="1:26" x14ac:dyDescent="0.25">
      <c r="A37" s="31" t="s">
        <v>129</v>
      </c>
      <c r="B37" s="32">
        <v>367123.62599999999</v>
      </c>
      <c r="C37" s="32">
        <v>3691066.503</v>
      </c>
      <c r="D37" s="32">
        <v>305.33600000000001</v>
      </c>
      <c r="E37" s="32">
        <v>305.30700000000002</v>
      </c>
      <c r="F37" s="9" t="s">
        <v>130</v>
      </c>
      <c r="G37" s="32">
        <v>-2.9000000000000001E-2</v>
      </c>
      <c r="H37" s="32">
        <f>ABS(Table3[[#This Row],[DeltaZ]])</f>
        <v>2.9000000000000001E-2</v>
      </c>
      <c r="I37" s="13"/>
      <c r="J37" s="31" t="s">
        <v>129</v>
      </c>
      <c r="K37" s="32">
        <v>367123.62599999999</v>
      </c>
      <c r="L37" s="32">
        <v>3691066.503</v>
      </c>
      <c r="M37" s="32">
        <v>305.33600000000001</v>
      </c>
      <c r="N37" s="32">
        <v>305.303</v>
      </c>
      <c r="O37" s="32" t="s">
        <v>130</v>
      </c>
      <c r="P37" s="32">
        <f>Table37[[#This Row],[DEMZ]]-Table37[[#This Row],[KnownZ]]</f>
        <v>-3.3000000000015461E-2</v>
      </c>
      <c r="Q37" s="32">
        <f>ABS(Table37[[#This Row],[DeltaZ]])</f>
        <v>3.3000000000015461E-2</v>
      </c>
      <c r="R37" s="13"/>
      <c r="S37" s="29"/>
      <c r="T37"/>
      <c r="U37"/>
      <c r="V37"/>
      <c r="W37"/>
      <c r="X37"/>
      <c r="Y37"/>
      <c r="Z37" s="13"/>
    </row>
    <row r="38" spans="1:26" x14ac:dyDescent="0.25">
      <c r="A38" s="31" t="s">
        <v>59</v>
      </c>
      <c r="B38" s="32">
        <v>373237.55200000003</v>
      </c>
      <c r="C38" s="32">
        <v>3698769.9070000001</v>
      </c>
      <c r="D38" s="32">
        <v>292.887</v>
      </c>
      <c r="E38" s="32">
        <v>292.86</v>
      </c>
      <c r="F38" s="9" t="s">
        <v>130</v>
      </c>
      <c r="G38" s="32">
        <v>-2.7E-2</v>
      </c>
      <c r="H38" s="32">
        <f>ABS(Table3[[#This Row],[DeltaZ]])</f>
        <v>2.7E-2</v>
      </c>
      <c r="I38" s="13"/>
      <c r="J38" s="31" t="s">
        <v>59</v>
      </c>
      <c r="K38" s="32">
        <v>373237.55200000003</v>
      </c>
      <c r="L38" s="32">
        <v>3698769.9070000001</v>
      </c>
      <c r="M38" s="32">
        <v>292.887</v>
      </c>
      <c r="N38" s="32">
        <v>292.863</v>
      </c>
      <c r="O38" s="32" t="s">
        <v>130</v>
      </c>
      <c r="P38" s="32">
        <f>Table37[[#This Row],[DEMZ]]-Table37[[#This Row],[KnownZ]]</f>
        <v>-2.4000000000000909E-2</v>
      </c>
      <c r="Q38" s="32">
        <f>ABS(Table37[[#This Row],[DeltaZ]])</f>
        <v>2.4000000000000909E-2</v>
      </c>
      <c r="R38" s="13"/>
      <c r="S38" s="29"/>
      <c r="T38"/>
      <c r="U38"/>
      <c r="V38"/>
      <c r="W38"/>
      <c r="X38"/>
      <c r="Y38"/>
      <c r="Z38" s="13"/>
    </row>
    <row r="39" spans="1:26" x14ac:dyDescent="0.25">
      <c r="A39" s="31" t="s">
        <v>60</v>
      </c>
      <c r="B39" s="32">
        <v>376995.32199999999</v>
      </c>
      <c r="C39" s="32">
        <v>3693788.6680000001</v>
      </c>
      <c r="D39" s="32">
        <v>280.67399999999998</v>
      </c>
      <c r="E39" s="32">
        <v>280.62700000000001</v>
      </c>
      <c r="F39" s="9" t="s">
        <v>130</v>
      </c>
      <c r="G39" s="32">
        <v>-4.7E-2</v>
      </c>
      <c r="H39" s="32">
        <f>ABS(Table3[[#This Row],[DeltaZ]])</f>
        <v>4.7E-2</v>
      </c>
      <c r="J39" s="31" t="s">
        <v>60</v>
      </c>
      <c r="K39" s="32">
        <v>376995.32199999999</v>
      </c>
      <c r="L39" s="32">
        <v>3693788.6680000001</v>
      </c>
      <c r="M39" s="32">
        <v>280.67399999999998</v>
      </c>
      <c r="N39" s="32">
        <v>280.63900000000001</v>
      </c>
      <c r="O39" s="32" t="s">
        <v>130</v>
      </c>
      <c r="P39" s="32">
        <f>Table37[[#This Row],[DEMZ]]-Table37[[#This Row],[KnownZ]]</f>
        <v>-3.4999999999968168E-2</v>
      </c>
      <c r="Q39" s="32">
        <f>ABS(Table37[[#This Row],[DeltaZ]])</f>
        <v>3.4999999999968168E-2</v>
      </c>
      <c r="S39" s="29"/>
      <c r="T39"/>
      <c r="U39"/>
      <c r="V39"/>
      <c r="W39"/>
      <c r="X39"/>
      <c r="Y39"/>
    </row>
    <row r="40" spans="1:26" x14ac:dyDescent="0.25">
      <c r="A40" s="31" t="s">
        <v>61</v>
      </c>
      <c r="B40" s="32">
        <v>412034.78399999999</v>
      </c>
      <c r="C40" s="32">
        <v>3690580.8560000001</v>
      </c>
      <c r="D40" s="32">
        <v>364.30599999999998</v>
      </c>
      <c r="E40" s="32">
        <v>364.34</v>
      </c>
      <c r="F40" s="9" t="s">
        <v>130</v>
      </c>
      <c r="G40" s="32">
        <v>3.4000000000000002E-2</v>
      </c>
      <c r="H40" s="32">
        <f>ABS(Table3[[#This Row],[DeltaZ]])</f>
        <v>3.4000000000000002E-2</v>
      </c>
      <c r="J40" s="31" t="s">
        <v>61</v>
      </c>
      <c r="K40" s="32">
        <v>412034.78399999999</v>
      </c>
      <c r="L40" s="32">
        <v>3690580.8560000001</v>
      </c>
      <c r="M40" s="32">
        <v>364.30599999999998</v>
      </c>
      <c r="N40" s="32">
        <v>364.34199999999998</v>
      </c>
      <c r="O40" s="32" t="s">
        <v>130</v>
      </c>
      <c r="P40" s="32">
        <f>Table37[[#This Row],[DEMZ]]-Table37[[#This Row],[KnownZ]]</f>
        <v>3.6000000000001364E-2</v>
      </c>
      <c r="Q40" s="32">
        <f>ABS(Table37[[#This Row],[DeltaZ]])</f>
        <v>3.6000000000001364E-2</v>
      </c>
    </row>
    <row r="41" spans="1:26" x14ac:dyDescent="0.25">
      <c r="A41" s="31" t="s">
        <v>62</v>
      </c>
      <c r="B41" s="32">
        <v>412283.745</v>
      </c>
      <c r="C41" s="32">
        <v>3695617.409</v>
      </c>
      <c r="D41" s="32">
        <v>356.13299999999998</v>
      </c>
      <c r="E41" s="32">
        <v>356.16399999999999</v>
      </c>
      <c r="F41" s="9" t="s">
        <v>130</v>
      </c>
      <c r="G41" s="32">
        <v>3.1E-2</v>
      </c>
      <c r="H41" s="32">
        <f>ABS(Table3[[#This Row],[DeltaZ]])</f>
        <v>3.1E-2</v>
      </c>
      <c r="J41" s="31" t="s">
        <v>62</v>
      </c>
      <c r="K41" s="32">
        <v>412283.745</v>
      </c>
      <c r="L41" s="32">
        <v>3695617.409</v>
      </c>
      <c r="M41" s="32">
        <v>356.13299999999998</v>
      </c>
      <c r="N41" s="32">
        <v>356.19799999999998</v>
      </c>
      <c r="O41" s="32" t="s">
        <v>130</v>
      </c>
      <c r="P41" s="32">
        <f>Table37[[#This Row],[DEMZ]]-Table37[[#This Row],[KnownZ]]</f>
        <v>6.4999999999997726E-2</v>
      </c>
      <c r="Q41" s="32">
        <f>ABS(Table37[[#This Row],[DeltaZ]])</f>
        <v>6.4999999999997726E-2</v>
      </c>
    </row>
    <row r="42" spans="1:26" x14ac:dyDescent="0.25">
      <c r="A42" s="31" t="s">
        <v>63</v>
      </c>
      <c r="B42" s="32">
        <v>398963.00099999999</v>
      </c>
      <c r="C42" s="32">
        <v>3697856.8640000001</v>
      </c>
      <c r="D42" s="32">
        <v>325.23399999999998</v>
      </c>
      <c r="E42" s="32">
        <v>325.22199999999998</v>
      </c>
      <c r="F42" s="9" t="s">
        <v>130</v>
      </c>
      <c r="G42" s="32">
        <v>-1.2E-2</v>
      </c>
      <c r="H42" s="32">
        <f>ABS(Table3[[#This Row],[DeltaZ]])</f>
        <v>1.2E-2</v>
      </c>
      <c r="J42" s="31" t="s">
        <v>63</v>
      </c>
      <c r="K42" s="32">
        <v>398963.00099999999</v>
      </c>
      <c r="L42" s="32">
        <v>3697856.8640000001</v>
      </c>
      <c r="M42" s="32">
        <v>325.23399999999998</v>
      </c>
      <c r="N42" s="32">
        <v>325.21899999999999</v>
      </c>
      <c r="O42" s="32" t="s">
        <v>130</v>
      </c>
      <c r="P42" s="32">
        <f>Table37[[#This Row],[DEMZ]]-Table37[[#This Row],[KnownZ]]</f>
        <v>-1.4999999999986358E-2</v>
      </c>
      <c r="Q42" s="32">
        <f>ABS(Table37[[#This Row],[DeltaZ]])</f>
        <v>1.4999999999986358E-2</v>
      </c>
    </row>
    <row r="43" spans="1:26" x14ac:dyDescent="0.25">
      <c r="A43" s="31" t="s">
        <v>64</v>
      </c>
      <c r="B43" s="32">
        <v>413096.11900000001</v>
      </c>
      <c r="C43" s="32">
        <v>3692142.1310000001</v>
      </c>
      <c r="D43" s="32">
        <v>360.77499999999998</v>
      </c>
      <c r="E43" s="32">
        <v>360.76600000000002</v>
      </c>
      <c r="F43" s="9" t="s">
        <v>130</v>
      </c>
      <c r="G43" s="32">
        <v>-8.9999999999999993E-3</v>
      </c>
      <c r="H43" s="32">
        <f>ABS(Table3[[#This Row],[DeltaZ]])</f>
        <v>8.9999999999999993E-3</v>
      </c>
      <c r="J43" s="31" t="s">
        <v>64</v>
      </c>
      <c r="K43" s="32">
        <v>413096.11900000001</v>
      </c>
      <c r="L43" s="32">
        <v>3692142.1310000001</v>
      </c>
      <c r="M43" s="32">
        <v>360.77499999999998</v>
      </c>
      <c r="N43" s="32">
        <v>360.76799999999997</v>
      </c>
      <c r="O43" s="32" t="s">
        <v>130</v>
      </c>
      <c r="P43" s="32">
        <f>Table37[[#This Row],[DEMZ]]-Table37[[#This Row],[KnownZ]]</f>
        <v>-7.0000000000050022E-3</v>
      </c>
      <c r="Q43" s="32">
        <f>ABS(Table37[[#This Row],[DeltaZ]])</f>
        <v>7.0000000000050022E-3</v>
      </c>
    </row>
    <row r="44" spans="1:26" x14ac:dyDescent="0.25">
      <c r="A44" s="31" t="s">
        <v>65</v>
      </c>
      <c r="B44" s="32">
        <v>425518.39299999998</v>
      </c>
      <c r="C44" s="32">
        <v>3689258.9989999998</v>
      </c>
      <c r="D44" s="32">
        <v>375.90499999999997</v>
      </c>
      <c r="E44" s="32">
        <v>375.81700000000001</v>
      </c>
      <c r="F44" s="9" t="s">
        <v>130</v>
      </c>
      <c r="G44" s="32">
        <v>-8.7999999999999995E-2</v>
      </c>
      <c r="H44" s="32">
        <f>ABS(Table3[[#This Row],[DeltaZ]])</f>
        <v>8.7999999999999995E-2</v>
      </c>
      <c r="J44" s="31" t="s">
        <v>65</v>
      </c>
      <c r="K44" s="32">
        <v>425518.39299999998</v>
      </c>
      <c r="L44" s="32">
        <v>3689258.9989999998</v>
      </c>
      <c r="M44" s="32">
        <v>375.90499999999997</v>
      </c>
      <c r="N44" s="32">
        <v>375.81599999999997</v>
      </c>
      <c r="O44" s="32" t="s">
        <v>130</v>
      </c>
      <c r="P44" s="32">
        <f>Table37[[#This Row],[DEMZ]]-Table37[[#This Row],[KnownZ]]</f>
        <v>-8.8999999999998636E-2</v>
      </c>
      <c r="Q44" s="32">
        <f>ABS(Table37[[#This Row],[DeltaZ]])</f>
        <v>8.8999999999998636E-2</v>
      </c>
    </row>
    <row r="45" spans="1:26" x14ac:dyDescent="0.25">
      <c r="A45" s="31" t="s">
        <v>66</v>
      </c>
      <c r="B45" s="32">
        <v>441100.96100000001</v>
      </c>
      <c r="C45" s="32">
        <v>3698424.577</v>
      </c>
      <c r="D45" s="32">
        <v>474.88400000000001</v>
      </c>
      <c r="E45" s="32">
        <v>474.89499999999998</v>
      </c>
      <c r="F45" s="9" t="s">
        <v>130</v>
      </c>
      <c r="G45" s="32">
        <v>1.0999999999999999E-2</v>
      </c>
      <c r="H45" s="32">
        <f>ABS(Table3[[#This Row],[DeltaZ]])</f>
        <v>1.0999999999999999E-2</v>
      </c>
      <c r="J45" s="31" t="s">
        <v>66</v>
      </c>
      <c r="K45" s="32">
        <v>441100.96100000001</v>
      </c>
      <c r="L45" s="32">
        <v>3698424.577</v>
      </c>
      <c r="M45" s="32">
        <v>474.88400000000001</v>
      </c>
      <c r="N45" s="32">
        <v>474.89</v>
      </c>
      <c r="O45" s="32" t="s">
        <v>130</v>
      </c>
      <c r="P45" s="32">
        <f>Table37[[#This Row],[DEMZ]]-Table37[[#This Row],[KnownZ]]</f>
        <v>5.9999999999718057E-3</v>
      </c>
      <c r="Q45" s="32">
        <f>ABS(Table37[[#This Row],[DeltaZ]])</f>
        <v>5.9999999999718057E-3</v>
      </c>
    </row>
    <row r="46" spans="1:26" x14ac:dyDescent="0.25">
      <c r="A46" s="31" t="s">
        <v>67</v>
      </c>
      <c r="B46" s="32">
        <v>445620.125</v>
      </c>
      <c r="C46" s="32">
        <v>3690194.2749999999</v>
      </c>
      <c r="D46" s="32">
        <v>455.76100000000002</v>
      </c>
      <c r="E46" s="32">
        <v>455.72399999999999</v>
      </c>
      <c r="F46" s="9" t="s">
        <v>130</v>
      </c>
      <c r="G46" s="32">
        <v>-3.6999999999999998E-2</v>
      </c>
      <c r="H46" s="32">
        <f>ABS(Table3[[#This Row],[DeltaZ]])</f>
        <v>3.6999999999999998E-2</v>
      </c>
      <c r="J46" s="31" t="s">
        <v>67</v>
      </c>
      <c r="K46" s="32">
        <v>445620.125</v>
      </c>
      <c r="L46" s="32">
        <v>3690194.2749999999</v>
      </c>
      <c r="M46" s="32">
        <v>455.76100000000002</v>
      </c>
      <c r="N46" s="32">
        <v>455.72800000000001</v>
      </c>
      <c r="O46" s="32" t="s">
        <v>130</v>
      </c>
      <c r="P46" s="32">
        <f>Table37[[#This Row],[DEMZ]]-Table37[[#This Row],[KnownZ]]</f>
        <v>-3.3000000000015461E-2</v>
      </c>
      <c r="Q46" s="32">
        <f>ABS(Table37[[#This Row],[DeltaZ]])</f>
        <v>3.3000000000015461E-2</v>
      </c>
    </row>
    <row r="47" spans="1:26" x14ac:dyDescent="0.25">
      <c r="A47" s="31" t="s">
        <v>68</v>
      </c>
      <c r="B47" s="32">
        <v>459753.08199999999</v>
      </c>
      <c r="C47" s="32">
        <v>3692000.0389999999</v>
      </c>
      <c r="D47" s="32">
        <v>576.96900000000005</v>
      </c>
      <c r="E47" s="32">
        <v>576.93600000000004</v>
      </c>
      <c r="F47" s="9" t="s">
        <v>130</v>
      </c>
      <c r="G47" s="32">
        <v>-3.3000000000000002E-2</v>
      </c>
      <c r="H47" s="32">
        <f>ABS(Table3[[#This Row],[DeltaZ]])</f>
        <v>3.3000000000000002E-2</v>
      </c>
      <c r="J47" s="31" t="s">
        <v>68</v>
      </c>
      <c r="K47" s="32">
        <v>459753.08199999999</v>
      </c>
      <c r="L47" s="32">
        <v>3692000.0389999999</v>
      </c>
      <c r="M47" s="32">
        <v>576.96900000000005</v>
      </c>
      <c r="N47" s="32">
        <v>576.94100000000003</v>
      </c>
      <c r="O47" s="32" t="s">
        <v>130</v>
      </c>
      <c r="P47" s="32">
        <f>Table37[[#This Row],[DEMZ]]-Table37[[#This Row],[KnownZ]]</f>
        <v>-2.8000000000020009E-2</v>
      </c>
      <c r="Q47" s="32">
        <f>ABS(Table37[[#This Row],[DeltaZ]])</f>
        <v>2.8000000000020009E-2</v>
      </c>
    </row>
    <row r="48" spans="1:26" x14ac:dyDescent="0.25">
      <c r="A48" s="31" t="s">
        <v>69</v>
      </c>
      <c r="B48" s="32">
        <v>459760.61800000002</v>
      </c>
      <c r="C48" s="32">
        <v>3692038.0320000001</v>
      </c>
      <c r="D48" s="32">
        <v>577.90899999999999</v>
      </c>
      <c r="E48" s="32">
        <v>577.851</v>
      </c>
      <c r="F48" s="9" t="s">
        <v>130</v>
      </c>
      <c r="G48" s="32">
        <v>-5.8000000000000003E-2</v>
      </c>
      <c r="H48" s="32">
        <f>ABS(Table3[[#This Row],[DeltaZ]])</f>
        <v>5.8000000000000003E-2</v>
      </c>
      <c r="J48" s="31" t="s">
        <v>69</v>
      </c>
      <c r="K48" s="32">
        <v>459760.61800000002</v>
      </c>
      <c r="L48" s="32">
        <v>3692038.0320000001</v>
      </c>
      <c r="M48" s="32">
        <v>577.90899999999999</v>
      </c>
      <c r="N48" s="32">
        <v>577.85599999999999</v>
      </c>
      <c r="O48" s="32" t="s">
        <v>130</v>
      </c>
      <c r="P48" s="32">
        <f>Table37[[#This Row],[DEMZ]]-Table37[[#This Row],[KnownZ]]</f>
        <v>-5.2999999999997272E-2</v>
      </c>
      <c r="Q48" s="32">
        <f>ABS(Table37[[#This Row],[DeltaZ]])</f>
        <v>5.2999999999997272E-2</v>
      </c>
    </row>
    <row r="49" spans="1:17" x14ac:dyDescent="0.25">
      <c r="A49" s="31" t="s">
        <v>70</v>
      </c>
      <c r="B49" s="32">
        <v>397895.30499999999</v>
      </c>
      <c r="C49" s="32">
        <v>3683945.9350000001</v>
      </c>
      <c r="D49" s="32">
        <v>352.03899999999999</v>
      </c>
      <c r="E49" s="32">
        <v>351.97300000000001</v>
      </c>
      <c r="F49" s="9" t="s">
        <v>130</v>
      </c>
      <c r="G49" s="32">
        <v>-6.6000000000000003E-2</v>
      </c>
      <c r="H49" s="32">
        <f>ABS(Table3[[#This Row],[DeltaZ]])</f>
        <v>6.6000000000000003E-2</v>
      </c>
      <c r="J49" s="31" t="s">
        <v>70</v>
      </c>
      <c r="K49" s="32">
        <v>397895.30499999999</v>
      </c>
      <c r="L49" s="32">
        <v>3683945.9350000001</v>
      </c>
      <c r="M49" s="32">
        <v>352.03899999999999</v>
      </c>
      <c r="N49" s="32">
        <v>351.96800000000002</v>
      </c>
      <c r="O49" s="32" t="s">
        <v>130</v>
      </c>
      <c r="P49" s="32">
        <f>Table37[[#This Row],[DEMZ]]-Table37[[#This Row],[KnownZ]]</f>
        <v>-7.0999999999969532E-2</v>
      </c>
      <c r="Q49" s="32">
        <f>ABS(Table37[[#This Row],[DeltaZ]])</f>
        <v>7.0999999999969532E-2</v>
      </c>
    </row>
    <row r="50" spans="1:17" x14ac:dyDescent="0.25">
      <c r="A50" s="31" t="s">
        <v>71</v>
      </c>
      <c r="B50" s="32">
        <v>403096.092</v>
      </c>
      <c r="C50" s="32">
        <v>3685885.8220000002</v>
      </c>
      <c r="D50" s="32">
        <v>396.1</v>
      </c>
      <c r="E50" s="32">
        <v>396.04700000000003</v>
      </c>
      <c r="F50" s="9" t="s">
        <v>130</v>
      </c>
      <c r="G50" s="32">
        <v>-5.2999999999999999E-2</v>
      </c>
      <c r="H50" s="32">
        <f>ABS(Table3[[#This Row],[DeltaZ]])</f>
        <v>5.2999999999999999E-2</v>
      </c>
      <c r="J50" s="31" t="s">
        <v>71</v>
      </c>
      <c r="K50" s="32">
        <v>403096.092</v>
      </c>
      <c r="L50" s="32">
        <v>3685885.8220000002</v>
      </c>
      <c r="M50" s="32">
        <v>396.1</v>
      </c>
      <c r="N50" s="32">
        <v>396.05799999999999</v>
      </c>
      <c r="O50" s="32" t="s">
        <v>130</v>
      </c>
      <c r="P50" s="32">
        <f>Table37[[#This Row],[DEMZ]]-Table37[[#This Row],[KnownZ]]</f>
        <v>-4.2000000000030013E-2</v>
      </c>
      <c r="Q50" s="32">
        <f>ABS(Table37[[#This Row],[DeltaZ]])</f>
        <v>4.2000000000030013E-2</v>
      </c>
    </row>
    <row r="51" spans="1:17" x14ac:dyDescent="0.25">
      <c r="A51" s="31" t="s">
        <v>72</v>
      </c>
      <c r="B51" s="32">
        <v>403909.473</v>
      </c>
      <c r="C51" s="32">
        <v>3684520.0449999999</v>
      </c>
      <c r="D51" s="32">
        <v>367.202</v>
      </c>
      <c r="E51" s="32">
        <v>367.13200000000001</v>
      </c>
      <c r="F51" s="9" t="s">
        <v>130</v>
      </c>
      <c r="G51" s="32">
        <v>-7.0000000000000007E-2</v>
      </c>
      <c r="H51" s="32">
        <f>ABS(Table3[[#This Row],[DeltaZ]])</f>
        <v>7.0000000000000007E-2</v>
      </c>
      <c r="J51" s="31" t="s">
        <v>72</v>
      </c>
      <c r="K51" s="32">
        <v>403909.473</v>
      </c>
      <c r="L51" s="32">
        <v>3684520.0449999999</v>
      </c>
      <c r="M51" s="32">
        <v>367.202</v>
      </c>
      <c r="N51" s="32">
        <v>367.13</v>
      </c>
      <c r="O51" s="32" t="s">
        <v>130</v>
      </c>
      <c r="P51" s="32">
        <f>Table37[[#This Row],[DEMZ]]-Table37[[#This Row],[KnownZ]]</f>
        <v>-7.2000000000002728E-2</v>
      </c>
      <c r="Q51" s="32">
        <f>ABS(Table37[[#This Row],[DeltaZ]])</f>
        <v>7.2000000000002728E-2</v>
      </c>
    </row>
    <row r="52" spans="1:17" x14ac:dyDescent="0.25">
      <c r="A52" s="31" t="s">
        <v>73</v>
      </c>
      <c r="B52" s="32">
        <v>423420.33100000001</v>
      </c>
      <c r="C52" s="32">
        <v>3678458.574</v>
      </c>
      <c r="D52" s="32">
        <v>373.99900000000002</v>
      </c>
      <c r="E52" s="32">
        <v>374.03500000000003</v>
      </c>
      <c r="F52" s="9" t="s">
        <v>130</v>
      </c>
      <c r="G52" s="32">
        <v>3.5999999999999997E-2</v>
      </c>
      <c r="H52" s="32">
        <f>ABS(Table3[[#This Row],[DeltaZ]])</f>
        <v>3.5999999999999997E-2</v>
      </c>
      <c r="J52" s="31" t="s">
        <v>73</v>
      </c>
      <c r="K52" s="32">
        <v>423420.33100000001</v>
      </c>
      <c r="L52" s="32">
        <v>3678458.574</v>
      </c>
      <c r="M52" s="32">
        <v>373.99900000000002</v>
      </c>
      <c r="N52" s="32">
        <v>374.03199999999998</v>
      </c>
      <c r="O52" s="32" t="s">
        <v>130</v>
      </c>
      <c r="P52" s="32">
        <f>Table37[[#This Row],[DEMZ]]-Table37[[#This Row],[KnownZ]]</f>
        <v>3.2999999999958618E-2</v>
      </c>
      <c r="Q52" s="32">
        <f>ABS(Table37[[#This Row],[DeltaZ]])</f>
        <v>3.2999999999958618E-2</v>
      </c>
    </row>
    <row r="53" spans="1:17" x14ac:dyDescent="0.25">
      <c r="A53" s="31" t="s">
        <v>74</v>
      </c>
      <c r="B53" s="32">
        <v>429636.33799999999</v>
      </c>
      <c r="C53" s="32">
        <v>3683140.3820000002</v>
      </c>
      <c r="D53" s="32">
        <v>389.50599999999997</v>
      </c>
      <c r="E53" s="32">
        <v>389.39400000000001</v>
      </c>
      <c r="F53" s="9" t="s">
        <v>130</v>
      </c>
      <c r="G53" s="32">
        <v>-0.112</v>
      </c>
      <c r="H53" s="32">
        <f>ABS(Table3[[#This Row],[DeltaZ]])</f>
        <v>0.112</v>
      </c>
      <c r="J53" s="31" t="s">
        <v>74</v>
      </c>
      <c r="K53" s="32">
        <v>429636.33799999999</v>
      </c>
      <c r="L53" s="32">
        <v>3683140.3820000002</v>
      </c>
      <c r="M53" s="32">
        <v>389.50599999999997</v>
      </c>
      <c r="N53" s="32">
        <v>389.40800000000002</v>
      </c>
      <c r="O53" s="32" t="s">
        <v>130</v>
      </c>
      <c r="P53" s="32">
        <f>Table37[[#This Row],[DEMZ]]-Table37[[#This Row],[KnownZ]]</f>
        <v>-9.7999999999956344E-2</v>
      </c>
      <c r="Q53" s="32">
        <f>ABS(Table37[[#This Row],[DeltaZ]])</f>
        <v>9.7999999999956344E-2</v>
      </c>
    </row>
    <row r="54" spans="1:17" x14ac:dyDescent="0.25">
      <c r="A54" s="31" t="s">
        <v>75</v>
      </c>
      <c r="B54" s="32">
        <v>440929.10499999998</v>
      </c>
      <c r="C54" s="32">
        <v>3687060.7050000001</v>
      </c>
      <c r="D54" s="32">
        <v>423.39800000000002</v>
      </c>
      <c r="E54" s="32">
        <v>423.33600000000001</v>
      </c>
      <c r="F54" s="9" t="s">
        <v>130</v>
      </c>
      <c r="G54" s="32">
        <v>-6.2E-2</v>
      </c>
      <c r="H54" s="32">
        <f>ABS(Table3[[#This Row],[DeltaZ]])</f>
        <v>6.2E-2</v>
      </c>
      <c r="J54" s="31" t="s">
        <v>75</v>
      </c>
      <c r="K54" s="32">
        <v>440929.10499999998</v>
      </c>
      <c r="L54" s="32">
        <v>3687060.7050000001</v>
      </c>
      <c r="M54" s="32">
        <v>423.39800000000002</v>
      </c>
      <c r="N54" s="32">
        <v>423.34699999999998</v>
      </c>
      <c r="O54" s="32" t="s">
        <v>130</v>
      </c>
      <c r="P54" s="32">
        <f>Table37[[#This Row],[DEMZ]]-Table37[[#This Row],[KnownZ]]</f>
        <v>-5.1000000000044565E-2</v>
      </c>
      <c r="Q54" s="32">
        <f>ABS(Table37[[#This Row],[DeltaZ]])</f>
        <v>5.1000000000044565E-2</v>
      </c>
    </row>
    <row r="55" spans="1:17" x14ac:dyDescent="0.25">
      <c r="A55" s="31" t="s">
        <v>76</v>
      </c>
      <c r="B55" s="32">
        <v>440984.79700000002</v>
      </c>
      <c r="C55" s="32">
        <v>3687059.7379999999</v>
      </c>
      <c r="D55" s="32">
        <v>423.298</v>
      </c>
      <c r="E55" s="32">
        <v>423.24</v>
      </c>
      <c r="F55" s="9" t="s">
        <v>130</v>
      </c>
      <c r="G55" s="32">
        <v>-5.8000000000000003E-2</v>
      </c>
      <c r="H55" s="32">
        <f>ABS(Table3[[#This Row],[DeltaZ]])</f>
        <v>5.8000000000000003E-2</v>
      </c>
      <c r="J55" s="31" t="s">
        <v>76</v>
      </c>
      <c r="K55" s="32">
        <v>440984.79700000002</v>
      </c>
      <c r="L55" s="32">
        <v>3687059.7379999999</v>
      </c>
      <c r="M55" s="32">
        <v>423.298</v>
      </c>
      <c r="N55" s="32">
        <v>423.23899999999998</v>
      </c>
      <c r="O55" s="32" t="s">
        <v>130</v>
      </c>
      <c r="P55" s="32">
        <f>Table37[[#This Row],[DEMZ]]-Table37[[#This Row],[KnownZ]]</f>
        <v>-5.9000000000025921E-2</v>
      </c>
      <c r="Q55" s="32">
        <f>ABS(Table37[[#This Row],[DeltaZ]])</f>
        <v>5.9000000000025921E-2</v>
      </c>
    </row>
    <row r="56" spans="1:17" x14ac:dyDescent="0.25">
      <c r="A56" s="31" t="s">
        <v>77</v>
      </c>
      <c r="B56" s="32">
        <v>463330.92200000002</v>
      </c>
      <c r="C56" s="32">
        <v>3684480.6469999999</v>
      </c>
      <c r="D56" s="32">
        <v>561.13</v>
      </c>
      <c r="E56" s="32">
        <v>561.07100000000003</v>
      </c>
      <c r="F56" s="9" t="s">
        <v>130</v>
      </c>
      <c r="G56" s="32">
        <v>-5.8999999999999997E-2</v>
      </c>
      <c r="H56" s="32">
        <f>ABS(Table3[[#This Row],[DeltaZ]])</f>
        <v>5.8999999999999997E-2</v>
      </c>
      <c r="J56" s="31" t="s">
        <v>77</v>
      </c>
      <c r="K56" s="32">
        <v>463330.92200000002</v>
      </c>
      <c r="L56" s="32">
        <v>3684480.6469999999</v>
      </c>
      <c r="M56" s="32">
        <v>561.13</v>
      </c>
      <c r="N56" s="32">
        <v>561.07899999999995</v>
      </c>
      <c r="O56" s="32" t="s">
        <v>130</v>
      </c>
      <c r="P56" s="32">
        <f>Table37[[#This Row],[DEMZ]]-Table37[[#This Row],[KnownZ]]</f>
        <v>-5.1000000000044565E-2</v>
      </c>
      <c r="Q56" s="32">
        <f>ABS(Table37[[#This Row],[DeltaZ]])</f>
        <v>5.1000000000044565E-2</v>
      </c>
    </row>
    <row r="57" spans="1:17" x14ac:dyDescent="0.25">
      <c r="A57" s="31" t="s">
        <v>78</v>
      </c>
      <c r="B57" s="32">
        <v>466116.59700000001</v>
      </c>
      <c r="C57" s="32">
        <v>3681991.81</v>
      </c>
      <c r="D57" s="32">
        <v>569.36400000000003</v>
      </c>
      <c r="E57" s="32">
        <v>569.29600000000005</v>
      </c>
      <c r="F57" s="9" t="s">
        <v>130</v>
      </c>
      <c r="G57" s="32">
        <v>-6.8000000000000005E-2</v>
      </c>
      <c r="H57" s="32">
        <f>ABS(Table3[[#This Row],[DeltaZ]])</f>
        <v>6.8000000000000005E-2</v>
      </c>
      <c r="J57" s="31" t="s">
        <v>78</v>
      </c>
      <c r="K57" s="32">
        <v>466116.59700000001</v>
      </c>
      <c r="L57" s="32">
        <v>3681991.81</v>
      </c>
      <c r="M57" s="32">
        <v>569.36400000000003</v>
      </c>
      <c r="N57" s="32">
        <v>569.30499999999995</v>
      </c>
      <c r="O57" s="32" t="s">
        <v>130</v>
      </c>
      <c r="P57" s="32">
        <f>Table37[[#This Row],[DEMZ]]-Table37[[#This Row],[KnownZ]]</f>
        <v>-5.9000000000082764E-2</v>
      </c>
      <c r="Q57" s="32">
        <f>ABS(Table37[[#This Row],[DeltaZ]])</f>
        <v>5.9000000000082764E-2</v>
      </c>
    </row>
    <row r="58" spans="1:17" x14ac:dyDescent="0.25">
      <c r="A58" s="31" t="s">
        <v>79</v>
      </c>
      <c r="B58" s="32">
        <v>390594.82199999999</v>
      </c>
      <c r="C58" s="32">
        <v>3676903.537</v>
      </c>
      <c r="D58" s="32">
        <v>323.20100000000002</v>
      </c>
      <c r="E58" s="32">
        <v>323.12400000000002</v>
      </c>
      <c r="F58" s="9" t="s">
        <v>130</v>
      </c>
      <c r="G58" s="32">
        <v>-7.6999999999999999E-2</v>
      </c>
      <c r="H58" s="32">
        <f>ABS(Table3[[#This Row],[DeltaZ]])</f>
        <v>7.6999999999999999E-2</v>
      </c>
      <c r="J58" s="31" t="s">
        <v>79</v>
      </c>
      <c r="K58" s="32">
        <v>390594.82199999999</v>
      </c>
      <c r="L58" s="32">
        <v>3676903.537</v>
      </c>
      <c r="M58" s="32">
        <v>323.20100000000002</v>
      </c>
      <c r="N58" s="32">
        <v>323.11799999999999</v>
      </c>
      <c r="O58" s="32" t="s">
        <v>130</v>
      </c>
      <c r="P58" s="32">
        <f>Table37[[#This Row],[DEMZ]]-Table37[[#This Row],[KnownZ]]</f>
        <v>-8.300000000002683E-2</v>
      </c>
      <c r="Q58" s="32">
        <f>ABS(Table37[[#This Row],[DeltaZ]])</f>
        <v>8.300000000002683E-2</v>
      </c>
    </row>
    <row r="59" spans="1:17" x14ac:dyDescent="0.25">
      <c r="A59" s="31" t="s">
        <v>80</v>
      </c>
      <c r="B59" s="32">
        <v>402369.08</v>
      </c>
      <c r="C59" s="32">
        <v>3676047.676</v>
      </c>
      <c r="D59" s="32">
        <v>336.327</v>
      </c>
      <c r="E59" s="32">
        <v>336.245</v>
      </c>
      <c r="F59" s="9" t="s">
        <v>130</v>
      </c>
      <c r="G59" s="32">
        <v>-8.2000000000000003E-2</v>
      </c>
      <c r="H59" s="32">
        <f>ABS(Table3[[#This Row],[DeltaZ]])</f>
        <v>8.2000000000000003E-2</v>
      </c>
      <c r="J59" s="31" t="s">
        <v>80</v>
      </c>
      <c r="K59" s="32">
        <v>402369.08</v>
      </c>
      <c r="L59" s="32">
        <v>3676047.676</v>
      </c>
      <c r="M59" s="32">
        <v>336.327</v>
      </c>
      <c r="N59" s="32">
        <v>336.24</v>
      </c>
      <c r="O59" s="32" t="s">
        <v>130</v>
      </c>
      <c r="P59" s="32">
        <f>Table37[[#This Row],[DEMZ]]-Table37[[#This Row],[KnownZ]]</f>
        <v>-8.6999999999989086E-2</v>
      </c>
      <c r="Q59" s="32">
        <f>ABS(Table37[[#This Row],[DeltaZ]])</f>
        <v>8.6999999999989086E-2</v>
      </c>
    </row>
    <row r="60" spans="1:17" x14ac:dyDescent="0.25">
      <c r="A60" s="31" t="s">
        <v>81</v>
      </c>
      <c r="B60" s="32">
        <v>413975.00900000002</v>
      </c>
      <c r="C60" s="32">
        <v>3676011.0290000001</v>
      </c>
      <c r="D60" s="32">
        <v>355.863</v>
      </c>
      <c r="E60" s="32">
        <v>355.79199999999997</v>
      </c>
      <c r="F60" s="9" t="s">
        <v>130</v>
      </c>
      <c r="G60" s="32">
        <v>-7.0999999999999994E-2</v>
      </c>
      <c r="H60" s="32">
        <f>ABS(Table3[[#This Row],[DeltaZ]])</f>
        <v>7.0999999999999994E-2</v>
      </c>
      <c r="J60" s="31" t="s">
        <v>81</v>
      </c>
      <c r="K60" s="32">
        <v>413975.00900000002</v>
      </c>
      <c r="L60" s="32">
        <v>3676011.0290000001</v>
      </c>
      <c r="M60" s="32">
        <v>355.863</v>
      </c>
      <c r="N60" s="32">
        <v>355.79899999999998</v>
      </c>
      <c r="O60" s="32" t="s">
        <v>130</v>
      </c>
      <c r="P60" s="32">
        <f>Table37[[#This Row],[DEMZ]]-Table37[[#This Row],[KnownZ]]</f>
        <v>-6.4000000000021373E-2</v>
      </c>
      <c r="Q60" s="32">
        <f>ABS(Table37[[#This Row],[DeltaZ]])</f>
        <v>6.4000000000021373E-2</v>
      </c>
    </row>
    <row r="61" spans="1:17" x14ac:dyDescent="0.25">
      <c r="A61" s="31" t="s">
        <v>82</v>
      </c>
      <c r="B61" s="32">
        <v>428822.36900000001</v>
      </c>
      <c r="C61" s="32">
        <v>3675891.912</v>
      </c>
      <c r="D61" s="32">
        <v>388.065</v>
      </c>
      <c r="E61" s="32">
        <v>388.00599999999997</v>
      </c>
      <c r="F61" s="9" t="s">
        <v>130</v>
      </c>
      <c r="G61" s="32">
        <v>-5.8999999999999997E-2</v>
      </c>
      <c r="H61" s="32">
        <f>ABS(Table3[[#This Row],[DeltaZ]])</f>
        <v>5.8999999999999997E-2</v>
      </c>
      <c r="J61" s="31" t="s">
        <v>82</v>
      </c>
      <c r="K61" s="32">
        <v>428822.36900000001</v>
      </c>
      <c r="L61" s="32">
        <v>3675891.912</v>
      </c>
      <c r="M61" s="32">
        <v>388.065</v>
      </c>
      <c r="N61" s="32">
        <v>388.00200000000001</v>
      </c>
      <c r="O61" s="32" t="s">
        <v>130</v>
      </c>
      <c r="P61" s="32">
        <f>Table37[[#This Row],[DEMZ]]-Table37[[#This Row],[KnownZ]]</f>
        <v>-6.2999999999988177E-2</v>
      </c>
      <c r="Q61" s="32">
        <f>ABS(Table37[[#This Row],[DeltaZ]])</f>
        <v>6.2999999999988177E-2</v>
      </c>
    </row>
    <row r="62" spans="1:17" x14ac:dyDescent="0.25">
      <c r="A62" s="31" t="s">
        <v>83</v>
      </c>
      <c r="B62" s="32">
        <v>451874.28399999999</v>
      </c>
      <c r="C62" s="32">
        <v>3676738.2949999999</v>
      </c>
      <c r="D62" s="32">
        <v>471.58100000000002</v>
      </c>
      <c r="E62" s="32">
        <v>471.55700000000002</v>
      </c>
      <c r="F62" s="9" t="s">
        <v>130</v>
      </c>
      <c r="G62" s="32">
        <v>-2.4E-2</v>
      </c>
      <c r="H62" s="32">
        <f>ABS(Table3[[#This Row],[DeltaZ]])</f>
        <v>2.4E-2</v>
      </c>
      <c r="J62" s="31" t="s">
        <v>83</v>
      </c>
      <c r="K62" s="32">
        <v>451874.28399999999</v>
      </c>
      <c r="L62" s="32">
        <v>3676738.2949999999</v>
      </c>
      <c r="M62" s="32">
        <v>471.58100000000002</v>
      </c>
      <c r="N62" s="32">
        <v>471.565</v>
      </c>
      <c r="O62" s="32" t="s">
        <v>130</v>
      </c>
      <c r="P62" s="32">
        <f>Table37[[#This Row],[DEMZ]]-Table37[[#This Row],[KnownZ]]</f>
        <v>-1.6000000000019554E-2</v>
      </c>
      <c r="Q62" s="32">
        <f>ABS(Table37[[#This Row],[DeltaZ]])</f>
        <v>1.6000000000019554E-2</v>
      </c>
    </row>
    <row r="63" spans="1:17" x14ac:dyDescent="0.25">
      <c r="A63" s="31" t="s">
        <v>84</v>
      </c>
      <c r="B63" s="32">
        <v>451874.864</v>
      </c>
      <c r="C63" s="32">
        <v>3676702.0040000002</v>
      </c>
      <c r="D63" s="32">
        <v>471.7</v>
      </c>
      <c r="E63" s="32">
        <v>471.69499999999999</v>
      </c>
      <c r="F63" s="9" t="s">
        <v>130</v>
      </c>
      <c r="G63" s="32">
        <v>-5.0000000000000001E-3</v>
      </c>
      <c r="H63" s="32">
        <f>ABS(Table3[[#This Row],[DeltaZ]])</f>
        <v>5.0000000000000001E-3</v>
      </c>
      <c r="J63" s="31" t="s">
        <v>84</v>
      </c>
      <c r="K63" s="32">
        <v>451874.864</v>
      </c>
      <c r="L63" s="32">
        <v>3676702.0040000002</v>
      </c>
      <c r="M63" s="32">
        <v>471.7</v>
      </c>
      <c r="N63" s="32">
        <v>471.69400000000002</v>
      </c>
      <c r="O63" s="32" t="s">
        <v>130</v>
      </c>
      <c r="P63" s="32">
        <f>Table37[[#This Row],[DEMZ]]-Table37[[#This Row],[KnownZ]]</f>
        <v>-5.9999999999718057E-3</v>
      </c>
      <c r="Q63" s="32">
        <f>ABS(Table37[[#This Row],[DeltaZ]])</f>
        <v>5.9999999999718057E-3</v>
      </c>
    </row>
    <row r="64" spans="1:17" x14ac:dyDescent="0.25">
      <c r="A64" s="31" t="s">
        <v>85</v>
      </c>
      <c r="B64" s="32">
        <v>467963.37800000003</v>
      </c>
      <c r="C64" s="32">
        <v>3676995.034</v>
      </c>
      <c r="D64" s="32">
        <v>563.303</v>
      </c>
      <c r="E64" s="32">
        <v>563.29300000000001</v>
      </c>
      <c r="F64" s="9" t="s">
        <v>130</v>
      </c>
      <c r="G64" s="32">
        <v>-0.01</v>
      </c>
      <c r="H64" s="32">
        <f>ABS(Table3[[#This Row],[DeltaZ]])</f>
        <v>0.01</v>
      </c>
      <c r="J64" s="31" t="s">
        <v>85</v>
      </c>
      <c r="K64" s="32">
        <v>467963.37800000003</v>
      </c>
      <c r="L64" s="32">
        <v>3676995.034</v>
      </c>
      <c r="M64" s="32">
        <v>563.303</v>
      </c>
      <c r="N64" s="32">
        <v>563.28099999999995</v>
      </c>
      <c r="O64" s="32" t="s">
        <v>130</v>
      </c>
      <c r="P64" s="32">
        <f>Table37[[#This Row],[DEMZ]]-Table37[[#This Row],[KnownZ]]</f>
        <v>-2.2000000000048203E-2</v>
      </c>
      <c r="Q64" s="32">
        <f>ABS(Table37[[#This Row],[DeltaZ]])</f>
        <v>2.2000000000048203E-2</v>
      </c>
    </row>
    <row r="65" spans="1:17" x14ac:dyDescent="0.25">
      <c r="A65" s="31" t="s">
        <v>86</v>
      </c>
      <c r="B65" s="32">
        <v>471746.38500000001</v>
      </c>
      <c r="C65" s="32">
        <v>3676367.9550000001</v>
      </c>
      <c r="D65" s="32">
        <v>594.94600000000003</v>
      </c>
      <c r="E65" s="32">
        <v>594.90899999999999</v>
      </c>
      <c r="F65" s="9" t="s">
        <v>130</v>
      </c>
      <c r="G65" s="32">
        <v>-3.6999999999999998E-2</v>
      </c>
      <c r="H65" s="32">
        <f>ABS(Table3[[#This Row],[DeltaZ]])</f>
        <v>3.6999999999999998E-2</v>
      </c>
      <c r="J65" s="31" t="s">
        <v>86</v>
      </c>
      <c r="K65" s="32">
        <v>471746.38500000001</v>
      </c>
      <c r="L65" s="32">
        <v>3676367.9550000001</v>
      </c>
      <c r="M65" s="32">
        <v>594.94600000000003</v>
      </c>
      <c r="N65" s="32">
        <v>594.90899999999999</v>
      </c>
      <c r="O65" s="32" t="s">
        <v>130</v>
      </c>
      <c r="P65" s="32">
        <f>Table37[[#This Row],[DEMZ]]-Table37[[#This Row],[KnownZ]]</f>
        <v>-3.7000000000034561E-2</v>
      </c>
      <c r="Q65" s="32">
        <f>ABS(Table37[[#This Row],[DeltaZ]])</f>
        <v>3.7000000000034561E-2</v>
      </c>
    </row>
    <row r="66" spans="1:17" x14ac:dyDescent="0.25">
      <c r="A66" s="31" t="s">
        <v>87</v>
      </c>
      <c r="B66" s="32">
        <v>392583.62199999997</v>
      </c>
      <c r="C66" s="32">
        <v>3660452.7459999998</v>
      </c>
      <c r="D66" s="32">
        <v>374.59100000000001</v>
      </c>
      <c r="E66" s="32">
        <v>374.58300000000003</v>
      </c>
      <c r="F66" s="9" t="s">
        <v>130</v>
      </c>
      <c r="G66" s="32">
        <v>-8.0000000000000002E-3</v>
      </c>
      <c r="H66" s="32">
        <f>ABS(Table3[[#This Row],[DeltaZ]])</f>
        <v>8.0000000000000002E-3</v>
      </c>
      <c r="J66" s="31" t="s">
        <v>87</v>
      </c>
      <c r="K66" s="32">
        <v>392583.62199999997</v>
      </c>
      <c r="L66" s="32">
        <v>3660452.7459999998</v>
      </c>
      <c r="M66" s="32">
        <v>374.59100000000001</v>
      </c>
      <c r="N66" s="32">
        <v>374.58199999999999</v>
      </c>
      <c r="O66" s="32" t="s">
        <v>130</v>
      </c>
      <c r="P66" s="32">
        <f>Table37[[#This Row],[DEMZ]]-Table37[[#This Row],[KnownZ]]</f>
        <v>-9.0000000000145519E-3</v>
      </c>
      <c r="Q66" s="32">
        <f>ABS(Table37[[#This Row],[DeltaZ]])</f>
        <v>9.0000000000145519E-3</v>
      </c>
    </row>
    <row r="67" spans="1:17" x14ac:dyDescent="0.25">
      <c r="A67" s="31" t="s">
        <v>88</v>
      </c>
      <c r="B67" s="32">
        <v>392582.26400000002</v>
      </c>
      <c r="C67" s="32">
        <v>3660452.1340000001</v>
      </c>
      <c r="D67" s="32">
        <v>374.536</v>
      </c>
      <c r="E67" s="32">
        <v>374.54599999999999</v>
      </c>
      <c r="F67" s="9" t="s">
        <v>130</v>
      </c>
      <c r="G67" s="32">
        <v>0.01</v>
      </c>
      <c r="H67" s="32">
        <f>ABS(Table3[[#This Row],[DeltaZ]])</f>
        <v>0.01</v>
      </c>
      <c r="J67" s="31" t="s">
        <v>88</v>
      </c>
      <c r="K67" s="32">
        <v>392582.26400000002</v>
      </c>
      <c r="L67" s="32">
        <v>3660452.1340000001</v>
      </c>
      <c r="M67" s="32">
        <v>374.536</v>
      </c>
      <c r="N67" s="32">
        <v>374.55200000000002</v>
      </c>
      <c r="O67" s="32" t="s">
        <v>130</v>
      </c>
      <c r="P67" s="32">
        <f>Table37[[#This Row],[DEMZ]]-Table37[[#This Row],[KnownZ]]</f>
        <v>1.6000000000019554E-2</v>
      </c>
      <c r="Q67" s="32">
        <f>ABS(Table37[[#This Row],[DeltaZ]])</f>
        <v>1.6000000000019554E-2</v>
      </c>
    </row>
    <row r="68" spans="1:17" x14ac:dyDescent="0.25">
      <c r="A68" s="31" t="s">
        <v>89</v>
      </c>
      <c r="B68" s="32">
        <v>421520.93699999998</v>
      </c>
      <c r="C68" s="32">
        <v>3664897.3480000002</v>
      </c>
      <c r="D68" s="32">
        <v>370.75900000000001</v>
      </c>
      <c r="E68" s="32">
        <v>370.71800000000002</v>
      </c>
      <c r="F68" s="9" t="s">
        <v>130</v>
      </c>
      <c r="G68" s="32">
        <v>-4.1000000000000002E-2</v>
      </c>
      <c r="H68" s="32">
        <f>ABS(Table3[[#This Row],[DeltaZ]])</f>
        <v>4.1000000000000002E-2</v>
      </c>
      <c r="J68" s="31" t="s">
        <v>89</v>
      </c>
      <c r="K68" s="32">
        <v>421520.93699999998</v>
      </c>
      <c r="L68" s="32">
        <v>3664897.3480000002</v>
      </c>
      <c r="M68" s="32">
        <v>370.75900000000001</v>
      </c>
      <c r="N68" s="32">
        <v>370.70699999999999</v>
      </c>
      <c r="O68" s="32" t="s">
        <v>130</v>
      </c>
      <c r="P68" s="32">
        <f>Table37[[#This Row],[DEMZ]]-Table37[[#This Row],[KnownZ]]</f>
        <v>-5.2000000000020918E-2</v>
      </c>
      <c r="Q68" s="32">
        <f>ABS(Table37[[#This Row],[DeltaZ]])</f>
        <v>5.2000000000020918E-2</v>
      </c>
    </row>
    <row r="69" spans="1:17" x14ac:dyDescent="0.25">
      <c r="A69" s="31" t="s">
        <v>90</v>
      </c>
      <c r="B69" s="32">
        <v>433484.36499999999</v>
      </c>
      <c r="C69" s="32">
        <v>3662929.2179999999</v>
      </c>
      <c r="D69" s="32">
        <v>389.96699999999998</v>
      </c>
      <c r="E69" s="32">
        <v>389.89400000000001</v>
      </c>
      <c r="F69" s="9" t="s">
        <v>130</v>
      </c>
      <c r="G69" s="32">
        <v>-7.2999999999999995E-2</v>
      </c>
      <c r="H69" s="32">
        <f>ABS(Table3[[#This Row],[DeltaZ]])</f>
        <v>7.2999999999999995E-2</v>
      </c>
      <c r="J69" s="31" t="s">
        <v>90</v>
      </c>
      <c r="K69" s="32">
        <v>433484.36499999999</v>
      </c>
      <c r="L69" s="32">
        <v>3662929.2179999999</v>
      </c>
      <c r="M69" s="32">
        <v>389.96699999999998</v>
      </c>
      <c r="N69" s="32">
        <v>389.89600000000002</v>
      </c>
      <c r="O69" s="32" t="s">
        <v>130</v>
      </c>
      <c r="P69" s="32">
        <f>Table37[[#This Row],[DEMZ]]-Table37[[#This Row],[KnownZ]]</f>
        <v>-7.0999999999969532E-2</v>
      </c>
      <c r="Q69" s="32">
        <f>ABS(Table37[[#This Row],[DeltaZ]])</f>
        <v>7.0999999999969532E-2</v>
      </c>
    </row>
    <row r="70" spans="1:17" x14ac:dyDescent="0.25">
      <c r="A70" s="31" t="s">
        <v>91</v>
      </c>
      <c r="B70" s="32">
        <v>446096.81400000001</v>
      </c>
      <c r="C70" s="32">
        <v>3666146.9989999998</v>
      </c>
      <c r="D70" s="32">
        <v>482.43200000000002</v>
      </c>
      <c r="E70" s="32">
        <v>482.37</v>
      </c>
      <c r="F70" s="9" t="s">
        <v>130</v>
      </c>
      <c r="G70" s="32">
        <v>-6.2E-2</v>
      </c>
      <c r="H70" s="32">
        <f>ABS(Table3[[#This Row],[DeltaZ]])</f>
        <v>6.2E-2</v>
      </c>
      <c r="J70" s="31" t="s">
        <v>91</v>
      </c>
      <c r="K70" s="32">
        <v>446096.81400000001</v>
      </c>
      <c r="L70" s="32">
        <v>3666146.9989999998</v>
      </c>
      <c r="M70" s="32">
        <v>482.43200000000002</v>
      </c>
      <c r="N70" s="32">
        <v>482.36500000000001</v>
      </c>
      <c r="O70" s="32" t="s">
        <v>130</v>
      </c>
      <c r="P70" s="32">
        <f>Table37[[#This Row],[DEMZ]]-Table37[[#This Row],[KnownZ]]</f>
        <v>-6.7000000000007276E-2</v>
      </c>
      <c r="Q70" s="32">
        <f>ABS(Table37[[#This Row],[DeltaZ]])</f>
        <v>6.7000000000007276E-2</v>
      </c>
    </row>
    <row r="71" spans="1:17" x14ac:dyDescent="0.25">
      <c r="A71" s="31" t="s">
        <v>92</v>
      </c>
      <c r="B71" s="32">
        <v>453242.92099999997</v>
      </c>
      <c r="C71" s="32">
        <v>3664490.5049999999</v>
      </c>
      <c r="D71" s="32">
        <v>461.11</v>
      </c>
      <c r="E71" s="32">
        <v>461.04899999999998</v>
      </c>
      <c r="F71" s="9" t="s">
        <v>130</v>
      </c>
      <c r="G71" s="32">
        <v>-6.0999999999999999E-2</v>
      </c>
      <c r="H71" s="32">
        <f>ABS(Table3[[#This Row],[DeltaZ]])</f>
        <v>6.0999999999999999E-2</v>
      </c>
      <c r="J71" s="31" t="s">
        <v>92</v>
      </c>
      <c r="K71" s="32">
        <v>453242.92099999997</v>
      </c>
      <c r="L71" s="32">
        <v>3664490.5049999999</v>
      </c>
      <c r="M71" s="32">
        <v>461.11</v>
      </c>
      <c r="N71" s="32">
        <v>461.05700000000002</v>
      </c>
      <c r="O71" s="32" t="s">
        <v>130</v>
      </c>
      <c r="P71" s="32">
        <f>Table37[[#This Row],[DEMZ]]-Table37[[#This Row],[KnownZ]]</f>
        <v>-5.2999999999997272E-2</v>
      </c>
      <c r="Q71" s="32">
        <f>ABS(Table37[[#This Row],[DeltaZ]])</f>
        <v>5.2999999999997272E-2</v>
      </c>
    </row>
    <row r="72" spans="1:17" x14ac:dyDescent="0.25">
      <c r="A72" s="31" t="s">
        <v>93</v>
      </c>
      <c r="B72" s="32">
        <v>466137.641</v>
      </c>
      <c r="C72" s="32">
        <v>3664423.1880000001</v>
      </c>
      <c r="D72" s="32">
        <v>508.69299999999998</v>
      </c>
      <c r="E72" s="32">
        <v>508.64600000000002</v>
      </c>
      <c r="F72" s="9" t="s">
        <v>130</v>
      </c>
      <c r="G72" s="32">
        <v>-4.7E-2</v>
      </c>
      <c r="H72" s="32">
        <f>ABS(Table3[[#This Row],[DeltaZ]])</f>
        <v>4.7E-2</v>
      </c>
      <c r="J72" s="31" t="s">
        <v>93</v>
      </c>
      <c r="K72" s="32">
        <v>466137.641</v>
      </c>
      <c r="L72" s="32">
        <v>3664423.1880000001</v>
      </c>
      <c r="M72" s="32">
        <v>508.69299999999998</v>
      </c>
      <c r="N72" s="32">
        <v>508.649</v>
      </c>
      <c r="O72" s="32" t="s">
        <v>130</v>
      </c>
      <c r="P72" s="32">
        <f>Table37[[#This Row],[DEMZ]]-Table37[[#This Row],[KnownZ]]</f>
        <v>-4.399999999998272E-2</v>
      </c>
      <c r="Q72" s="32">
        <f>ABS(Table37[[#This Row],[DeltaZ]])</f>
        <v>4.399999999998272E-2</v>
      </c>
    </row>
    <row r="73" spans="1:17" x14ac:dyDescent="0.25">
      <c r="A73" s="31" t="s">
        <v>94</v>
      </c>
      <c r="B73" s="32">
        <v>476791.79300000001</v>
      </c>
      <c r="C73" s="32">
        <v>3662277.7769999998</v>
      </c>
      <c r="D73" s="32">
        <v>488.154</v>
      </c>
      <c r="E73" s="32">
        <v>488.16</v>
      </c>
      <c r="F73" s="9" t="s">
        <v>130</v>
      </c>
      <c r="G73" s="32">
        <v>6.0000000000000001E-3</v>
      </c>
      <c r="H73" s="32">
        <f>ABS(Table3[[#This Row],[DeltaZ]])</f>
        <v>6.0000000000000001E-3</v>
      </c>
      <c r="J73" s="31" t="s">
        <v>94</v>
      </c>
      <c r="K73" s="32">
        <v>476791.79300000001</v>
      </c>
      <c r="L73" s="32">
        <v>3662277.7769999998</v>
      </c>
      <c r="M73" s="32">
        <v>488.154</v>
      </c>
      <c r="N73" s="32">
        <v>488.15</v>
      </c>
      <c r="O73" s="32" t="s">
        <v>130</v>
      </c>
      <c r="P73" s="32">
        <f>Table37[[#This Row],[DEMZ]]-Table37[[#This Row],[KnownZ]]</f>
        <v>-4.0000000000190994E-3</v>
      </c>
      <c r="Q73" s="32">
        <f>ABS(Table37[[#This Row],[DeltaZ]])</f>
        <v>4.0000000000190994E-3</v>
      </c>
    </row>
    <row r="74" spans="1:17" x14ac:dyDescent="0.25">
      <c r="A74" s="31" t="s">
        <v>95</v>
      </c>
      <c r="B74" s="32">
        <v>480058.58500000002</v>
      </c>
      <c r="C74" s="32">
        <v>3656331.7570000002</v>
      </c>
      <c r="D74" s="32">
        <v>598.09500000000003</v>
      </c>
      <c r="E74" s="32">
        <v>598.07600000000002</v>
      </c>
      <c r="F74" s="9" t="s">
        <v>130</v>
      </c>
      <c r="G74" s="32">
        <v>-1.9E-2</v>
      </c>
      <c r="H74" s="32">
        <f>ABS(Table3[[#This Row],[DeltaZ]])</f>
        <v>1.9E-2</v>
      </c>
      <c r="J74" s="31" t="s">
        <v>95</v>
      </c>
      <c r="K74" s="32">
        <v>480058.58500000002</v>
      </c>
      <c r="L74" s="32">
        <v>3656331.7570000002</v>
      </c>
      <c r="M74" s="32">
        <v>598.09500000000003</v>
      </c>
      <c r="N74" s="32">
        <v>598.06100000000004</v>
      </c>
      <c r="O74" s="32" t="s">
        <v>130</v>
      </c>
      <c r="P74" s="32">
        <f>Table37[[#This Row],[DEMZ]]-Table37[[#This Row],[KnownZ]]</f>
        <v>-3.3999999999991815E-2</v>
      </c>
      <c r="Q74" s="32">
        <f>ABS(Table37[[#This Row],[DeltaZ]])</f>
        <v>3.3999999999991815E-2</v>
      </c>
    </row>
    <row r="75" spans="1:17" x14ac:dyDescent="0.25">
      <c r="A75" s="31" t="s">
        <v>96</v>
      </c>
      <c r="B75" s="32">
        <v>393586.40500000003</v>
      </c>
      <c r="C75" s="32">
        <v>3650200.906</v>
      </c>
      <c r="D75" s="32">
        <v>398.08800000000002</v>
      </c>
      <c r="E75" s="32">
        <v>398.07299999999998</v>
      </c>
      <c r="F75" s="9" t="s">
        <v>130</v>
      </c>
      <c r="G75" s="32">
        <v>-1.4999999999999999E-2</v>
      </c>
      <c r="H75" s="32">
        <f>ABS(Table3[[#This Row],[DeltaZ]])</f>
        <v>1.4999999999999999E-2</v>
      </c>
      <c r="J75" s="31" t="s">
        <v>96</v>
      </c>
      <c r="K75" s="32">
        <v>393586.40500000003</v>
      </c>
      <c r="L75" s="32">
        <v>3650200.906</v>
      </c>
      <c r="M75" s="32">
        <v>398.08800000000002</v>
      </c>
      <c r="N75" s="32">
        <v>398.08</v>
      </c>
      <c r="O75" s="32" t="s">
        <v>130</v>
      </c>
      <c r="P75" s="32">
        <f>Table37[[#This Row],[DEMZ]]-Table37[[#This Row],[KnownZ]]</f>
        <v>-8.0000000000381988E-3</v>
      </c>
      <c r="Q75" s="32">
        <f>ABS(Table37[[#This Row],[DeltaZ]])</f>
        <v>8.0000000000381988E-3</v>
      </c>
    </row>
    <row r="76" spans="1:17" x14ac:dyDescent="0.25">
      <c r="A76" s="31" t="s">
        <v>97</v>
      </c>
      <c r="B76" s="32">
        <v>393615.53700000001</v>
      </c>
      <c r="C76" s="32">
        <v>3650233.3390000002</v>
      </c>
      <c r="D76" s="32">
        <v>398.06900000000002</v>
      </c>
      <c r="E76" s="32">
        <v>398.08300000000003</v>
      </c>
      <c r="F76" s="9" t="s">
        <v>130</v>
      </c>
      <c r="G76" s="32">
        <v>1.4E-2</v>
      </c>
      <c r="H76" s="32">
        <f>ABS(Table3[[#This Row],[DeltaZ]])</f>
        <v>1.4E-2</v>
      </c>
      <c r="J76" s="31" t="s">
        <v>97</v>
      </c>
      <c r="K76" s="32">
        <v>393615.53700000001</v>
      </c>
      <c r="L76" s="32">
        <v>3650233.3390000002</v>
      </c>
      <c r="M76" s="32">
        <v>398.06900000000002</v>
      </c>
      <c r="N76" s="32">
        <v>398.077</v>
      </c>
      <c r="O76" s="32" t="s">
        <v>130</v>
      </c>
      <c r="P76" s="32">
        <f>Table37[[#This Row],[DEMZ]]-Table37[[#This Row],[KnownZ]]</f>
        <v>7.9999999999813554E-3</v>
      </c>
      <c r="Q76" s="32">
        <f>ABS(Table37[[#This Row],[DeltaZ]])</f>
        <v>7.9999999999813554E-3</v>
      </c>
    </row>
    <row r="77" spans="1:17" x14ac:dyDescent="0.25">
      <c r="A77" s="31" t="s">
        <v>98</v>
      </c>
      <c r="B77" s="32">
        <v>410141.68099999998</v>
      </c>
      <c r="C77" s="32">
        <v>3652046.9750000001</v>
      </c>
      <c r="D77" s="32">
        <v>375.30799999999999</v>
      </c>
      <c r="E77" s="32">
        <v>375.30599999999998</v>
      </c>
      <c r="F77" s="9" t="s">
        <v>130</v>
      </c>
      <c r="G77" s="32">
        <v>-2E-3</v>
      </c>
      <c r="H77" s="32">
        <f>ABS(Table3[[#This Row],[DeltaZ]])</f>
        <v>2E-3</v>
      </c>
      <c r="J77" s="31" t="s">
        <v>98</v>
      </c>
      <c r="K77" s="32">
        <v>410141.68099999998</v>
      </c>
      <c r="L77" s="32">
        <v>3652046.9750000001</v>
      </c>
      <c r="M77" s="32">
        <v>375.30799999999999</v>
      </c>
      <c r="N77" s="32">
        <v>375.31599999999997</v>
      </c>
      <c r="O77" s="32" t="s">
        <v>130</v>
      </c>
      <c r="P77" s="32">
        <f>Table37[[#This Row],[DEMZ]]-Table37[[#This Row],[KnownZ]]</f>
        <v>7.9999999999813554E-3</v>
      </c>
      <c r="Q77" s="32">
        <f>ABS(Table37[[#This Row],[DeltaZ]])</f>
        <v>7.9999999999813554E-3</v>
      </c>
    </row>
    <row r="78" spans="1:17" x14ac:dyDescent="0.25">
      <c r="A78" s="31" t="s">
        <v>99</v>
      </c>
      <c r="B78" s="32">
        <v>414559.05800000002</v>
      </c>
      <c r="C78" s="32">
        <v>3650512.6860000002</v>
      </c>
      <c r="D78" s="32">
        <v>396.51600000000002</v>
      </c>
      <c r="E78" s="32">
        <v>396.52300000000002</v>
      </c>
      <c r="F78" s="9" t="s">
        <v>130</v>
      </c>
      <c r="G78" s="32">
        <v>7.0000000000000001E-3</v>
      </c>
      <c r="H78" s="32">
        <f>ABS(Table3[[#This Row],[DeltaZ]])</f>
        <v>7.0000000000000001E-3</v>
      </c>
      <c r="J78" s="31" t="s">
        <v>99</v>
      </c>
      <c r="K78" s="32">
        <v>414559.05800000002</v>
      </c>
      <c r="L78" s="32">
        <v>3650512.6860000002</v>
      </c>
      <c r="M78" s="32">
        <v>396.51600000000002</v>
      </c>
      <c r="N78" s="32">
        <v>396.50799999999998</v>
      </c>
      <c r="O78" s="32" t="s">
        <v>130</v>
      </c>
      <c r="P78" s="32">
        <f>Table37[[#This Row],[DEMZ]]-Table37[[#This Row],[KnownZ]]</f>
        <v>-8.0000000000381988E-3</v>
      </c>
      <c r="Q78" s="32">
        <f>ABS(Table37[[#This Row],[DeltaZ]])</f>
        <v>8.0000000000381988E-3</v>
      </c>
    </row>
    <row r="79" spans="1:17" x14ac:dyDescent="0.25">
      <c r="A79" s="31" t="s">
        <v>100</v>
      </c>
      <c r="B79" s="32">
        <v>429532.511</v>
      </c>
      <c r="C79" s="32">
        <v>3651699.5639999998</v>
      </c>
      <c r="D79" s="32">
        <v>472.57799999999997</v>
      </c>
      <c r="E79" s="32">
        <v>472.59500000000003</v>
      </c>
      <c r="F79" s="9" t="s">
        <v>130</v>
      </c>
      <c r="G79" s="32">
        <v>1.7000000000000001E-2</v>
      </c>
      <c r="H79" s="32">
        <f>ABS(Table3[[#This Row],[DeltaZ]])</f>
        <v>1.7000000000000001E-2</v>
      </c>
      <c r="J79" s="31" t="s">
        <v>100</v>
      </c>
      <c r="K79" s="32">
        <v>429532.511</v>
      </c>
      <c r="L79" s="32">
        <v>3651699.5639999998</v>
      </c>
      <c r="M79" s="32">
        <v>472.57799999999997</v>
      </c>
      <c r="N79" s="32">
        <v>472.58699999999999</v>
      </c>
      <c r="O79" s="32" t="s">
        <v>130</v>
      </c>
      <c r="P79" s="32">
        <f>Table37[[#This Row],[DEMZ]]-Table37[[#This Row],[KnownZ]]</f>
        <v>9.0000000000145519E-3</v>
      </c>
      <c r="Q79" s="32">
        <f>ABS(Table37[[#This Row],[DeltaZ]])</f>
        <v>9.0000000000145519E-3</v>
      </c>
    </row>
    <row r="80" spans="1:17" x14ac:dyDescent="0.25">
      <c r="A80" s="31" t="s">
        <v>101</v>
      </c>
      <c r="B80" s="32">
        <v>440587.33500000002</v>
      </c>
      <c r="C80" s="32">
        <v>3653801.6940000001</v>
      </c>
      <c r="D80" s="32">
        <v>419.00900000000001</v>
      </c>
      <c r="E80" s="32">
        <v>418.99400000000003</v>
      </c>
      <c r="F80" s="9" t="s">
        <v>130</v>
      </c>
      <c r="G80" s="32">
        <v>-1.4999999999999999E-2</v>
      </c>
      <c r="H80" s="32">
        <f>ABS(Table3[[#This Row],[DeltaZ]])</f>
        <v>1.4999999999999999E-2</v>
      </c>
      <c r="J80" s="31" t="s">
        <v>101</v>
      </c>
      <c r="K80" s="32">
        <v>440587.33500000002</v>
      </c>
      <c r="L80" s="32">
        <v>3653801.6940000001</v>
      </c>
      <c r="M80" s="32">
        <v>419.00900000000001</v>
      </c>
      <c r="N80" s="32">
        <v>418.99099999999999</v>
      </c>
      <c r="O80" s="32" t="s">
        <v>130</v>
      </c>
      <c r="P80" s="32">
        <f>Table37[[#This Row],[DEMZ]]-Table37[[#This Row],[KnownZ]]</f>
        <v>-1.8000000000029104E-2</v>
      </c>
      <c r="Q80" s="32">
        <f>ABS(Table37[[#This Row],[DeltaZ]])</f>
        <v>1.8000000000029104E-2</v>
      </c>
    </row>
    <row r="81" spans="1:17" x14ac:dyDescent="0.25">
      <c r="A81" s="31" t="s">
        <v>102</v>
      </c>
      <c r="B81" s="32">
        <v>454835.17</v>
      </c>
      <c r="C81" s="32">
        <v>3651742.6230000001</v>
      </c>
      <c r="D81" s="32">
        <v>439.14299999999997</v>
      </c>
      <c r="E81" s="32">
        <v>439.13</v>
      </c>
      <c r="F81" s="9" t="s">
        <v>130</v>
      </c>
      <c r="G81" s="32">
        <v>-1.2999999999999999E-2</v>
      </c>
      <c r="H81" s="32">
        <f>ABS(Table3[[#This Row],[DeltaZ]])</f>
        <v>1.2999999999999999E-2</v>
      </c>
      <c r="J81" s="31" t="s">
        <v>102</v>
      </c>
      <c r="K81" s="32">
        <v>454835.17</v>
      </c>
      <c r="L81" s="32">
        <v>3651742.6230000001</v>
      </c>
      <c r="M81" s="32">
        <v>439.14299999999997</v>
      </c>
      <c r="N81" s="32">
        <v>439.12900000000002</v>
      </c>
      <c r="O81" s="32" t="s">
        <v>130</v>
      </c>
      <c r="P81" s="32">
        <f>Table37[[#This Row],[DEMZ]]-Table37[[#This Row],[KnownZ]]</f>
        <v>-1.3999999999953161E-2</v>
      </c>
      <c r="Q81" s="32">
        <f>ABS(Table37[[#This Row],[DeltaZ]])</f>
        <v>1.3999999999953161E-2</v>
      </c>
    </row>
    <row r="82" spans="1:17" x14ac:dyDescent="0.25">
      <c r="A82" s="31" t="s">
        <v>103</v>
      </c>
      <c r="B82" s="32">
        <v>474525.12400000001</v>
      </c>
      <c r="C82" s="32">
        <v>3651282.2489999998</v>
      </c>
      <c r="D82" s="32">
        <v>587.88</v>
      </c>
      <c r="E82" s="32">
        <v>587.86300000000006</v>
      </c>
      <c r="F82" s="9" t="s">
        <v>130</v>
      </c>
      <c r="G82" s="32">
        <v>-1.7000000000000001E-2</v>
      </c>
      <c r="H82" s="32">
        <f>ABS(Table3[[#This Row],[DeltaZ]])</f>
        <v>1.7000000000000001E-2</v>
      </c>
      <c r="J82" s="31" t="s">
        <v>103</v>
      </c>
      <c r="K82" s="32">
        <v>474525.12400000001</v>
      </c>
      <c r="L82" s="32">
        <v>3651282.2489999998</v>
      </c>
      <c r="M82" s="32">
        <v>587.88</v>
      </c>
      <c r="N82" s="32">
        <v>587.86599999999999</v>
      </c>
      <c r="O82" s="32" t="s">
        <v>130</v>
      </c>
      <c r="P82" s="32">
        <f>Table37[[#This Row],[DEMZ]]-Table37[[#This Row],[KnownZ]]</f>
        <v>-1.4000000000010004E-2</v>
      </c>
      <c r="Q82" s="32">
        <f>ABS(Table37[[#This Row],[DeltaZ]])</f>
        <v>1.4000000000010004E-2</v>
      </c>
    </row>
    <row r="83" spans="1:17" x14ac:dyDescent="0.25">
      <c r="A83" s="31" t="s">
        <v>104</v>
      </c>
      <c r="B83" s="32">
        <v>487023.72899999999</v>
      </c>
      <c r="C83" s="32">
        <v>3649185.1860000002</v>
      </c>
      <c r="D83" s="32">
        <v>797.90200000000004</v>
      </c>
      <c r="E83" s="32">
        <v>797.89499999999998</v>
      </c>
      <c r="F83" s="9" t="s">
        <v>130</v>
      </c>
      <c r="G83" s="32">
        <v>-7.0000000000000001E-3</v>
      </c>
      <c r="H83" s="32">
        <f>ABS(Table3[[#This Row],[DeltaZ]])</f>
        <v>7.0000000000000001E-3</v>
      </c>
      <c r="J83" s="31" t="s">
        <v>104</v>
      </c>
      <c r="K83" s="32">
        <v>487023.72899999999</v>
      </c>
      <c r="L83" s="32">
        <v>3649185.1860000002</v>
      </c>
      <c r="M83" s="32">
        <v>797.90200000000004</v>
      </c>
      <c r="N83" s="32">
        <v>797.89499999999998</v>
      </c>
      <c r="O83" s="32" t="s">
        <v>130</v>
      </c>
      <c r="P83" s="32">
        <f>Table37[[#This Row],[DEMZ]]-Table37[[#This Row],[KnownZ]]</f>
        <v>-7.0000000000618456E-3</v>
      </c>
      <c r="Q83" s="32">
        <f>ABS(Table37[[#This Row],[DeltaZ]])</f>
        <v>7.0000000000618456E-3</v>
      </c>
    </row>
    <row r="84" spans="1:17" x14ac:dyDescent="0.25">
      <c r="A84" s="31" t="s">
        <v>105</v>
      </c>
      <c r="B84" s="32">
        <v>393821.89899999998</v>
      </c>
      <c r="C84" s="32">
        <v>3637415.358</v>
      </c>
      <c r="D84" s="32">
        <v>490</v>
      </c>
      <c r="E84" s="32">
        <v>489.89100000000002</v>
      </c>
      <c r="F84" s="9" t="s">
        <v>130</v>
      </c>
      <c r="G84" s="32">
        <v>-0.109</v>
      </c>
      <c r="H84" s="32">
        <f>ABS(Table3[[#This Row],[DeltaZ]])</f>
        <v>0.109</v>
      </c>
      <c r="J84" s="31" t="s">
        <v>105</v>
      </c>
      <c r="K84" s="32">
        <v>393821.89899999998</v>
      </c>
      <c r="L84" s="32">
        <v>3637415.358</v>
      </c>
      <c r="M84" s="32">
        <v>490</v>
      </c>
      <c r="N84" s="32">
        <v>489.89100000000002</v>
      </c>
      <c r="O84" s="32" t="s">
        <v>130</v>
      </c>
      <c r="P84" s="32">
        <f>Table37[[#This Row],[DEMZ]]-Table37[[#This Row],[KnownZ]]</f>
        <v>-0.10899999999998045</v>
      </c>
      <c r="Q84" s="32">
        <f>ABS(Table37[[#This Row],[DeltaZ]])</f>
        <v>0.10899999999998045</v>
      </c>
    </row>
    <row r="85" spans="1:17" x14ac:dyDescent="0.25">
      <c r="A85" s="31" t="s">
        <v>106</v>
      </c>
      <c r="B85" s="32">
        <v>409072.06599999999</v>
      </c>
      <c r="C85" s="32">
        <v>3638357.0460000001</v>
      </c>
      <c r="D85" s="32">
        <v>396.23500000000001</v>
      </c>
      <c r="E85" s="32">
        <v>396.14</v>
      </c>
      <c r="F85" s="9" t="s">
        <v>130</v>
      </c>
      <c r="G85" s="32">
        <v>-9.5000000000000001E-2</v>
      </c>
      <c r="H85" s="32">
        <f>ABS(Table3[[#This Row],[DeltaZ]])</f>
        <v>9.5000000000000001E-2</v>
      </c>
      <c r="J85" s="31" t="s">
        <v>106</v>
      </c>
      <c r="K85" s="32">
        <v>409072.06599999999</v>
      </c>
      <c r="L85" s="32">
        <v>3638357.0460000001</v>
      </c>
      <c r="M85" s="32">
        <v>396.23500000000001</v>
      </c>
      <c r="N85" s="32">
        <v>396.14699999999999</v>
      </c>
      <c r="O85" s="32" t="s">
        <v>130</v>
      </c>
      <c r="P85" s="32">
        <f>Table37[[#This Row],[DEMZ]]-Table37[[#This Row],[KnownZ]]</f>
        <v>-8.8000000000022283E-2</v>
      </c>
      <c r="Q85" s="32">
        <f>ABS(Table37[[#This Row],[DeltaZ]])</f>
        <v>8.8000000000022283E-2</v>
      </c>
    </row>
    <row r="86" spans="1:17" x14ac:dyDescent="0.25">
      <c r="A86" s="31" t="s">
        <v>107</v>
      </c>
      <c r="B86" s="32">
        <v>420598.47</v>
      </c>
      <c r="C86" s="32">
        <v>3638259.6490000002</v>
      </c>
      <c r="D86" s="32">
        <v>410.38799999999998</v>
      </c>
      <c r="E86" s="32">
        <v>410.31799999999998</v>
      </c>
      <c r="F86" s="9" t="s">
        <v>130</v>
      </c>
      <c r="G86" s="32">
        <v>-7.0000000000000007E-2</v>
      </c>
      <c r="H86" s="32">
        <f>ABS(Table3[[#This Row],[DeltaZ]])</f>
        <v>7.0000000000000007E-2</v>
      </c>
      <c r="J86" s="31" t="s">
        <v>107</v>
      </c>
      <c r="K86" s="32">
        <v>420598.47</v>
      </c>
      <c r="L86" s="32">
        <v>3638259.6490000002</v>
      </c>
      <c r="M86" s="32">
        <v>410.38799999999998</v>
      </c>
      <c r="N86" s="32">
        <v>410.32</v>
      </c>
      <c r="O86" s="32" t="s">
        <v>130</v>
      </c>
      <c r="P86" s="32">
        <f>Table37[[#This Row],[DEMZ]]-Table37[[#This Row],[KnownZ]]</f>
        <v>-6.7999999999983629E-2</v>
      </c>
      <c r="Q86" s="32">
        <f>ABS(Table37[[#This Row],[DeltaZ]])</f>
        <v>6.7999999999983629E-2</v>
      </c>
    </row>
    <row r="87" spans="1:17" x14ac:dyDescent="0.25">
      <c r="A87" s="31" t="s">
        <v>108</v>
      </c>
      <c r="B87" s="32">
        <v>433885.473</v>
      </c>
      <c r="C87" s="32">
        <v>3639783.29</v>
      </c>
      <c r="D87" s="32">
        <v>428.45</v>
      </c>
      <c r="E87" s="32">
        <v>428.40499999999997</v>
      </c>
      <c r="F87" s="9" t="s">
        <v>130</v>
      </c>
      <c r="G87" s="32">
        <v>-4.4999999999999998E-2</v>
      </c>
      <c r="H87" s="32">
        <f>ABS(Table3[[#This Row],[DeltaZ]])</f>
        <v>4.4999999999999998E-2</v>
      </c>
      <c r="J87" s="31" t="s">
        <v>108</v>
      </c>
      <c r="K87" s="32">
        <v>433885.473</v>
      </c>
      <c r="L87" s="32">
        <v>3639783.29</v>
      </c>
      <c r="M87" s="32">
        <v>428.45</v>
      </c>
      <c r="N87" s="32">
        <v>428.39400000000001</v>
      </c>
      <c r="O87" s="32" t="s">
        <v>130</v>
      </c>
      <c r="P87" s="32">
        <f>Table37[[#This Row],[DEMZ]]-Table37[[#This Row],[KnownZ]]</f>
        <v>-5.5999999999983174E-2</v>
      </c>
      <c r="Q87" s="32">
        <f>ABS(Table37[[#This Row],[DeltaZ]])</f>
        <v>5.5999999999983174E-2</v>
      </c>
    </row>
    <row r="88" spans="1:17" x14ac:dyDescent="0.25">
      <c r="A88" s="31" t="s">
        <v>109</v>
      </c>
      <c r="B88" s="32">
        <v>438810.41899999999</v>
      </c>
      <c r="C88" s="32">
        <v>3638131.19</v>
      </c>
      <c r="D88" s="32">
        <v>438.20299999999997</v>
      </c>
      <c r="E88" s="32">
        <v>438.14800000000002</v>
      </c>
      <c r="F88" s="9" t="s">
        <v>130</v>
      </c>
      <c r="G88" s="32">
        <v>-5.5E-2</v>
      </c>
      <c r="H88" s="32">
        <f>ABS(Table3[[#This Row],[DeltaZ]])</f>
        <v>5.5E-2</v>
      </c>
      <c r="J88" s="31" t="s">
        <v>109</v>
      </c>
      <c r="K88" s="32">
        <v>438810.41899999999</v>
      </c>
      <c r="L88" s="32">
        <v>3638131.19</v>
      </c>
      <c r="M88" s="32">
        <v>438.20299999999997</v>
      </c>
      <c r="N88" s="32">
        <v>438.154</v>
      </c>
      <c r="O88" s="32" t="s">
        <v>130</v>
      </c>
      <c r="P88" s="32">
        <f>Table37[[#This Row],[DEMZ]]-Table37[[#This Row],[KnownZ]]</f>
        <v>-4.8999999999978172E-2</v>
      </c>
      <c r="Q88" s="32">
        <f>ABS(Table37[[#This Row],[DeltaZ]])</f>
        <v>4.8999999999978172E-2</v>
      </c>
    </row>
    <row r="89" spans="1:17" x14ac:dyDescent="0.25">
      <c r="A89" s="31" t="s">
        <v>110</v>
      </c>
      <c r="B89" s="32">
        <v>452161.21100000001</v>
      </c>
      <c r="C89" s="32">
        <v>3639637.5120000001</v>
      </c>
      <c r="D89" s="32">
        <v>442.64</v>
      </c>
      <c r="E89" s="32">
        <v>442.608</v>
      </c>
      <c r="F89" s="9" t="s">
        <v>130</v>
      </c>
      <c r="G89" s="32">
        <v>-3.2000000000000001E-2</v>
      </c>
      <c r="H89" s="32">
        <f>ABS(Table3[[#This Row],[DeltaZ]])</f>
        <v>3.2000000000000001E-2</v>
      </c>
      <c r="J89" s="31" t="s">
        <v>110</v>
      </c>
      <c r="K89" s="32">
        <v>452161.21100000001</v>
      </c>
      <c r="L89" s="32">
        <v>3639637.5120000001</v>
      </c>
      <c r="M89" s="32">
        <v>442.64</v>
      </c>
      <c r="N89" s="32">
        <v>442.61099999999999</v>
      </c>
      <c r="O89" s="32" t="s">
        <v>130</v>
      </c>
      <c r="P89" s="32">
        <f>Table37[[#This Row],[DEMZ]]-Table37[[#This Row],[KnownZ]]</f>
        <v>-2.8999999999996362E-2</v>
      </c>
      <c r="Q89" s="32">
        <f>ABS(Table37[[#This Row],[DeltaZ]])</f>
        <v>2.8999999999996362E-2</v>
      </c>
    </row>
    <row r="90" spans="1:17" x14ac:dyDescent="0.25">
      <c r="A90" s="31" t="s">
        <v>111</v>
      </c>
      <c r="B90" s="32">
        <v>467596.17</v>
      </c>
      <c r="C90" s="32">
        <v>3637896.6740000001</v>
      </c>
      <c r="D90" s="32">
        <v>551.90499999999997</v>
      </c>
      <c r="E90" s="32">
        <v>551.84699999999998</v>
      </c>
      <c r="F90" s="9" t="s">
        <v>130</v>
      </c>
      <c r="G90" s="32">
        <v>-5.8000000000000003E-2</v>
      </c>
      <c r="H90" s="32">
        <f>ABS(Table3[[#This Row],[DeltaZ]])</f>
        <v>5.8000000000000003E-2</v>
      </c>
      <c r="J90" s="31" t="s">
        <v>111</v>
      </c>
      <c r="K90" s="32">
        <v>467596.17</v>
      </c>
      <c r="L90" s="32">
        <v>3637896.6740000001</v>
      </c>
      <c r="M90" s="32">
        <v>551.90499999999997</v>
      </c>
      <c r="N90" s="32">
        <v>551.85400000000004</v>
      </c>
      <c r="O90" s="32" t="s">
        <v>130</v>
      </c>
      <c r="P90" s="32">
        <f>Table37[[#This Row],[DEMZ]]-Table37[[#This Row],[KnownZ]]</f>
        <v>-5.0999999999930878E-2</v>
      </c>
      <c r="Q90" s="32">
        <f>ABS(Table37[[#This Row],[DeltaZ]])</f>
        <v>5.0999999999930878E-2</v>
      </c>
    </row>
    <row r="91" spans="1:17" x14ac:dyDescent="0.25">
      <c r="A91" s="31" t="s">
        <v>112</v>
      </c>
      <c r="B91" s="32">
        <v>478635.21399999998</v>
      </c>
      <c r="C91" s="32">
        <v>3634401.8149999999</v>
      </c>
      <c r="D91" s="32">
        <v>684.00400000000002</v>
      </c>
      <c r="E91" s="32">
        <v>683.99099999999999</v>
      </c>
      <c r="F91" s="9" t="s">
        <v>130</v>
      </c>
      <c r="G91" s="32">
        <v>-1.2999999999999999E-2</v>
      </c>
      <c r="H91" s="32">
        <f>ABS(Table3[[#This Row],[DeltaZ]])</f>
        <v>1.2999999999999999E-2</v>
      </c>
      <c r="J91" s="31" t="s">
        <v>112</v>
      </c>
      <c r="K91" s="32">
        <v>478635.21399999998</v>
      </c>
      <c r="L91" s="32">
        <v>3634401.8149999999</v>
      </c>
      <c r="M91" s="32">
        <v>684.00400000000002</v>
      </c>
      <c r="N91" s="32">
        <v>683.99300000000005</v>
      </c>
      <c r="O91" s="32" t="s">
        <v>130</v>
      </c>
      <c r="P91" s="32">
        <f>Table37[[#This Row],[DEMZ]]-Table37[[#This Row],[KnownZ]]</f>
        <v>-1.0999999999967258E-2</v>
      </c>
      <c r="Q91" s="32">
        <f>ABS(Table37[[#This Row],[DeltaZ]])</f>
        <v>1.0999999999967258E-2</v>
      </c>
    </row>
    <row r="92" spans="1:17" x14ac:dyDescent="0.25">
      <c r="A92" s="31" t="s">
        <v>113</v>
      </c>
      <c r="B92" s="32">
        <v>409832.02600000001</v>
      </c>
      <c r="C92" s="32">
        <v>3626049.3080000002</v>
      </c>
      <c r="D92" s="32">
        <v>452.00099999999998</v>
      </c>
      <c r="E92" s="32">
        <v>451.952</v>
      </c>
      <c r="F92" s="9" t="s">
        <v>130</v>
      </c>
      <c r="G92" s="32">
        <v>-4.9000000000000002E-2</v>
      </c>
      <c r="H92" s="32">
        <f>ABS(Table3[[#This Row],[DeltaZ]])</f>
        <v>4.9000000000000002E-2</v>
      </c>
      <c r="J92" s="31" t="s">
        <v>113</v>
      </c>
      <c r="K92" s="32">
        <v>409832.02600000001</v>
      </c>
      <c r="L92" s="32">
        <v>3626049.3080000002</v>
      </c>
      <c r="M92" s="32">
        <v>452.00099999999998</v>
      </c>
      <c r="N92" s="32">
        <v>451.95800000000003</v>
      </c>
      <c r="O92" s="32" t="s">
        <v>130</v>
      </c>
      <c r="P92" s="32">
        <f>Table37[[#This Row],[DEMZ]]-Table37[[#This Row],[KnownZ]]</f>
        <v>-4.2999999999949523E-2</v>
      </c>
      <c r="Q92" s="32">
        <f>ABS(Table37[[#This Row],[DeltaZ]])</f>
        <v>4.2999999999949523E-2</v>
      </c>
    </row>
    <row r="93" spans="1:17" x14ac:dyDescent="0.25">
      <c r="A93" s="31" t="s">
        <v>114</v>
      </c>
      <c r="B93" s="32">
        <v>422792.68599999999</v>
      </c>
      <c r="C93" s="32">
        <v>3631204.7259999998</v>
      </c>
      <c r="D93" s="32">
        <v>426.01499999999999</v>
      </c>
      <c r="E93" s="32">
        <v>425.959</v>
      </c>
      <c r="F93" s="9" t="s">
        <v>130</v>
      </c>
      <c r="G93" s="32">
        <v>-5.6000000000000001E-2</v>
      </c>
      <c r="H93" s="32">
        <f>ABS(Table3[[#This Row],[DeltaZ]])</f>
        <v>5.6000000000000001E-2</v>
      </c>
      <c r="J93" s="31" t="s">
        <v>114</v>
      </c>
      <c r="K93" s="32">
        <v>422792.68599999999</v>
      </c>
      <c r="L93" s="32">
        <v>3631204.7259999998</v>
      </c>
      <c r="M93" s="32">
        <v>426.01499999999999</v>
      </c>
      <c r="N93" s="32">
        <v>425.96600000000001</v>
      </c>
      <c r="O93" s="32" t="s">
        <v>130</v>
      </c>
      <c r="P93" s="32">
        <f>Table37[[#This Row],[DEMZ]]-Table37[[#This Row],[KnownZ]]</f>
        <v>-4.8999999999978172E-2</v>
      </c>
      <c r="Q93" s="32">
        <f>ABS(Table37[[#This Row],[DeltaZ]])</f>
        <v>4.8999999999978172E-2</v>
      </c>
    </row>
    <row r="94" spans="1:17" x14ac:dyDescent="0.25">
      <c r="A94" s="31" t="s">
        <v>115</v>
      </c>
      <c r="B94" s="32">
        <v>429117.283</v>
      </c>
      <c r="C94" s="32">
        <v>3625301.18</v>
      </c>
      <c r="D94" s="32">
        <v>444.678</v>
      </c>
      <c r="E94" s="32">
        <v>444.57100000000003</v>
      </c>
      <c r="F94" s="9" t="s">
        <v>130</v>
      </c>
      <c r="G94" s="32">
        <v>-0.107</v>
      </c>
      <c r="H94" s="32">
        <f>ABS(Table3[[#This Row],[DeltaZ]])</f>
        <v>0.107</v>
      </c>
      <c r="J94" s="31" t="s">
        <v>115</v>
      </c>
      <c r="K94" s="32">
        <v>429117.283</v>
      </c>
      <c r="L94" s="32">
        <v>3625301.18</v>
      </c>
      <c r="M94" s="32">
        <v>444.678</v>
      </c>
      <c r="N94" s="32">
        <v>444.58199999999999</v>
      </c>
      <c r="O94" s="32" t="s">
        <v>130</v>
      </c>
      <c r="P94" s="32">
        <f>Table37[[#This Row],[DEMZ]]-Table37[[#This Row],[KnownZ]]</f>
        <v>-9.6000000000003638E-2</v>
      </c>
      <c r="Q94" s="32">
        <f>ABS(Table37[[#This Row],[DeltaZ]])</f>
        <v>9.6000000000003638E-2</v>
      </c>
    </row>
    <row r="95" spans="1:17" x14ac:dyDescent="0.25">
      <c r="A95" s="31" t="s">
        <v>116</v>
      </c>
      <c r="B95" s="32">
        <v>442246.84</v>
      </c>
      <c r="C95" s="32">
        <v>3628388.0610000002</v>
      </c>
      <c r="D95" s="32">
        <v>459.738</v>
      </c>
      <c r="E95" s="32">
        <v>459.66899999999998</v>
      </c>
      <c r="F95" s="9" t="s">
        <v>130</v>
      </c>
      <c r="G95" s="32">
        <v>-6.9000000000000006E-2</v>
      </c>
      <c r="H95" s="32">
        <f>ABS(Table3[[#This Row],[DeltaZ]])</f>
        <v>6.9000000000000006E-2</v>
      </c>
      <c r="J95" s="31" t="s">
        <v>116</v>
      </c>
      <c r="K95" s="32">
        <v>442246.84</v>
      </c>
      <c r="L95" s="32">
        <v>3628388.0610000002</v>
      </c>
      <c r="M95" s="32">
        <v>459.738</v>
      </c>
      <c r="N95" s="32">
        <v>459.66199999999998</v>
      </c>
      <c r="O95" s="32" t="s">
        <v>130</v>
      </c>
      <c r="P95" s="32">
        <f>Table37[[#This Row],[DEMZ]]-Table37[[#This Row],[KnownZ]]</f>
        <v>-7.6000000000021828E-2</v>
      </c>
      <c r="Q95" s="32">
        <f>ABS(Table37[[#This Row],[DeltaZ]])</f>
        <v>7.6000000000021828E-2</v>
      </c>
    </row>
    <row r="96" spans="1:17" x14ac:dyDescent="0.25">
      <c r="A96" s="31" t="s">
        <v>117</v>
      </c>
      <c r="B96" s="32">
        <v>442261.15500000003</v>
      </c>
      <c r="C96" s="32">
        <v>3628381.0060000001</v>
      </c>
      <c r="D96" s="32">
        <v>459.71800000000002</v>
      </c>
      <c r="E96" s="32">
        <v>459.67500000000001</v>
      </c>
      <c r="F96" s="9" t="s">
        <v>130</v>
      </c>
      <c r="G96" s="32">
        <v>-4.2999999999999997E-2</v>
      </c>
      <c r="H96" s="32">
        <f>ABS(Table3[[#This Row],[DeltaZ]])</f>
        <v>4.2999999999999997E-2</v>
      </c>
      <c r="J96" s="31" t="s">
        <v>117</v>
      </c>
      <c r="K96" s="32">
        <v>442261.15500000003</v>
      </c>
      <c r="L96" s="32">
        <v>3628381.0060000001</v>
      </c>
      <c r="M96" s="32">
        <v>459.71800000000002</v>
      </c>
      <c r="N96" s="32">
        <v>459.67599999999999</v>
      </c>
      <c r="O96" s="32" t="s">
        <v>130</v>
      </c>
      <c r="P96" s="32">
        <f>Table37[[#This Row],[DEMZ]]-Table37[[#This Row],[KnownZ]]</f>
        <v>-4.2000000000030013E-2</v>
      </c>
      <c r="Q96" s="32">
        <f>ABS(Table37[[#This Row],[DeltaZ]])</f>
        <v>4.2000000000030013E-2</v>
      </c>
    </row>
    <row r="97" spans="1:17" x14ac:dyDescent="0.25">
      <c r="A97" s="31" t="s">
        <v>118</v>
      </c>
      <c r="B97" s="32">
        <v>452138.78499999997</v>
      </c>
      <c r="C97" s="32">
        <v>3626760.6680000001</v>
      </c>
      <c r="D97" s="32">
        <v>471.32900000000001</v>
      </c>
      <c r="E97" s="32">
        <v>471.32400000000001</v>
      </c>
      <c r="F97" s="9" t="s">
        <v>130</v>
      </c>
      <c r="G97" s="32">
        <v>-5.0000000000000001E-3</v>
      </c>
      <c r="H97" s="32">
        <f>ABS(Table3[[#This Row],[DeltaZ]])</f>
        <v>5.0000000000000001E-3</v>
      </c>
      <c r="J97" s="31" t="s">
        <v>118</v>
      </c>
      <c r="K97" s="32">
        <v>452138.78499999997</v>
      </c>
      <c r="L97" s="32">
        <v>3626760.6680000001</v>
      </c>
      <c r="M97" s="32">
        <v>471.32900000000001</v>
      </c>
      <c r="N97" s="32">
        <v>471.31799999999998</v>
      </c>
      <c r="O97" s="32" t="s">
        <v>130</v>
      </c>
      <c r="P97" s="32">
        <f>Table37[[#This Row],[DEMZ]]-Table37[[#This Row],[KnownZ]]</f>
        <v>-1.1000000000024102E-2</v>
      </c>
      <c r="Q97" s="32">
        <f>ABS(Table37[[#This Row],[DeltaZ]])</f>
        <v>1.1000000000024102E-2</v>
      </c>
    </row>
    <row r="98" spans="1:17" x14ac:dyDescent="0.25">
      <c r="A98" s="31" t="s">
        <v>119</v>
      </c>
      <c r="B98" s="32">
        <v>465176.54700000002</v>
      </c>
      <c r="C98" s="32">
        <v>3630336.3089999999</v>
      </c>
      <c r="D98" s="32">
        <v>566.81899999999996</v>
      </c>
      <c r="E98" s="32">
        <v>566.78300000000002</v>
      </c>
      <c r="F98" s="9" t="s">
        <v>130</v>
      </c>
      <c r="G98" s="32">
        <v>-3.5999999999999997E-2</v>
      </c>
      <c r="H98" s="32">
        <f>ABS(Table3[[#This Row],[DeltaZ]])</f>
        <v>3.5999999999999997E-2</v>
      </c>
      <c r="J98" s="31" t="s">
        <v>119</v>
      </c>
      <c r="K98" s="32">
        <v>465176.54700000002</v>
      </c>
      <c r="L98" s="32">
        <v>3630336.3089999999</v>
      </c>
      <c r="M98" s="32">
        <v>566.81899999999996</v>
      </c>
      <c r="N98" s="32">
        <v>566.79200000000003</v>
      </c>
      <c r="O98" s="32" t="s">
        <v>130</v>
      </c>
      <c r="P98" s="32">
        <f>Table37[[#This Row],[DEMZ]]-Table37[[#This Row],[KnownZ]]</f>
        <v>-2.6999999999929969E-2</v>
      </c>
      <c r="Q98" s="32">
        <f>ABS(Table37[[#This Row],[DeltaZ]])</f>
        <v>2.6999999999929969E-2</v>
      </c>
    </row>
    <row r="99" spans="1:17" x14ac:dyDescent="0.25">
      <c r="A99" s="31" t="s">
        <v>120</v>
      </c>
      <c r="B99" s="32">
        <v>474435.16499999998</v>
      </c>
      <c r="C99" s="32">
        <v>3630310.9169999999</v>
      </c>
      <c r="D99" s="32">
        <v>635.20600000000002</v>
      </c>
      <c r="E99" s="32">
        <v>635.14300000000003</v>
      </c>
      <c r="F99" s="9" t="s">
        <v>130</v>
      </c>
      <c r="G99" s="32">
        <v>-6.3E-2</v>
      </c>
      <c r="H99" s="32">
        <f>ABS(Table3[[#This Row],[DeltaZ]])</f>
        <v>6.3E-2</v>
      </c>
      <c r="J99" s="31" t="s">
        <v>120</v>
      </c>
      <c r="K99" s="32">
        <v>474435.16499999998</v>
      </c>
      <c r="L99" s="32">
        <v>3630310.9169999999</v>
      </c>
      <c r="M99" s="32">
        <v>635.20600000000002</v>
      </c>
      <c r="N99" s="32">
        <v>635.13099999999997</v>
      </c>
      <c r="O99" s="32" t="s">
        <v>130</v>
      </c>
      <c r="P99" s="32">
        <f>Table37[[#This Row],[DEMZ]]-Table37[[#This Row],[KnownZ]]</f>
        <v>-7.5000000000045475E-2</v>
      </c>
      <c r="Q99" s="32">
        <f>ABS(Table37[[#This Row],[DeltaZ]])</f>
        <v>7.5000000000045475E-2</v>
      </c>
    </row>
    <row r="100" spans="1:17" x14ac:dyDescent="0.25">
      <c r="A100" s="31" t="s">
        <v>121</v>
      </c>
      <c r="B100" s="32">
        <v>483986.24900000001</v>
      </c>
      <c r="C100" s="32">
        <v>3627637.4720000001</v>
      </c>
      <c r="D100" s="32">
        <v>766.73800000000006</v>
      </c>
      <c r="E100" s="32">
        <v>766.68</v>
      </c>
      <c r="F100" s="9" t="s">
        <v>130</v>
      </c>
      <c r="G100" s="32">
        <v>-5.8000000000000003E-2</v>
      </c>
      <c r="H100" s="32">
        <f>ABS(Table3[[#This Row],[DeltaZ]])</f>
        <v>5.8000000000000003E-2</v>
      </c>
      <c r="J100" s="31" t="s">
        <v>121</v>
      </c>
      <c r="K100" s="32">
        <v>483986.24900000001</v>
      </c>
      <c r="L100" s="32">
        <v>3627637.4720000001</v>
      </c>
      <c r="M100" s="32">
        <v>766.73800000000006</v>
      </c>
      <c r="N100" s="32">
        <v>766.68</v>
      </c>
      <c r="O100" s="32" t="s">
        <v>130</v>
      </c>
      <c r="P100" s="32">
        <f>Table37[[#This Row],[DEMZ]]-Table37[[#This Row],[KnownZ]]</f>
        <v>-5.8000000000106411E-2</v>
      </c>
      <c r="Q100" s="32">
        <f>ABS(Table37[[#This Row],[DeltaZ]])</f>
        <v>5.8000000000106411E-2</v>
      </c>
    </row>
    <row r="101" spans="1:17" x14ac:dyDescent="0.25">
      <c r="A101" s="31" t="s">
        <v>122</v>
      </c>
      <c r="B101" s="32">
        <v>440304.97600000002</v>
      </c>
      <c r="C101" s="32">
        <v>3615410.6779999998</v>
      </c>
      <c r="D101" s="32">
        <v>480.00099999999998</v>
      </c>
      <c r="E101" s="32">
        <v>479.995</v>
      </c>
      <c r="F101" s="9" t="s">
        <v>130</v>
      </c>
      <c r="G101" s="32">
        <v>-6.0000000000000001E-3</v>
      </c>
      <c r="H101" s="32">
        <f>ABS(Table3[[#This Row],[DeltaZ]])</f>
        <v>6.0000000000000001E-3</v>
      </c>
      <c r="J101" s="31" t="s">
        <v>122</v>
      </c>
      <c r="K101" s="32">
        <v>440304.97600000002</v>
      </c>
      <c r="L101" s="32">
        <v>3615410.6779999998</v>
      </c>
      <c r="M101" s="32">
        <v>480.00099999999998</v>
      </c>
      <c r="N101" s="32">
        <v>480.00099999999998</v>
      </c>
      <c r="O101" s="32" t="s">
        <v>130</v>
      </c>
      <c r="P101" s="32">
        <f>Table37[[#This Row],[DEMZ]]-Table37[[#This Row],[KnownZ]]</f>
        <v>0</v>
      </c>
      <c r="Q101" s="32">
        <f>ABS(Table37[[#This Row],[DeltaZ]])</f>
        <v>0</v>
      </c>
    </row>
    <row r="102" spans="1:17" x14ac:dyDescent="0.25">
      <c r="A102" s="31" t="s">
        <v>123</v>
      </c>
      <c r="B102" s="32">
        <v>439957.69699999999</v>
      </c>
      <c r="C102" s="32">
        <v>3615445.0759999999</v>
      </c>
      <c r="D102" s="32">
        <v>479.25400000000002</v>
      </c>
      <c r="E102" s="32">
        <v>479.20100000000002</v>
      </c>
      <c r="F102" s="9" t="s">
        <v>130</v>
      </c>
      <c r="G102" s="32">
        <v>-5.2999999999999999E-2</v>
      </c>
      <c r="H102" s="32">
        <f>ABS(Table3[[#This Row],[DeltaZ]])</f>
        <v>5.2999999999999999E-2</v>
      </c>
      <c r="J102" s="31" t="s">
        <v>123</v>
      </c>
      <c r="K102" s="32">
        <v>439957.69699999999</v>
      </c>
      <c r="L102" s="32">
        <v>3615445.0759999999</v>
      </c>
      <c r="M102" s="32">
        <v>479.25400000000002</v>
      </c>
      <c r="N102" s="32">
        <v>479.21100000000001</v>
      </c>
      <c r="O102" s="32" t="s">
        <v>130</v>
      </c>
      <c r="P102" s="32">
        <f>Table37[[#This Row],[DEMZ]]-Table37[[#This Row],[KnownZ]]</f>
        <v>-4.3000000000006366E-2</v>
      </c>
      <c r="Q102" s="32">
        <f>ABS(Table37[[#This Row],[DeltaZ]])</f>
        <v>4.3000000000006366E-2</v>
      </c>
    </row>
    <row r="103" spans="1:17" x14ac:dyDescent="0.25">
      <c r="A103" s="31" t="s">
        <v>124</v>
      </c>
      <c r="B103" s="32">
        <v>454609.12699999998</v>
      </c>
      <c r="C103" s="32">
        <v>3619023.91</v>
      </c>
      <c r="D103" s="32">
        <v>495.267</v>
      </c>
      <c r="E103" s="32">
        <v>495.19400000000002</v>
      </c>
      <c r="F103" s="9" t="s">
        <v>130</v>
      </c>
      <c r="G103" s="32">
        <v>-7.2999999999999995E-2</v>
      </c>
      <c r="H103" s="32">
        <f>ABS(Table3[[#This Row],[DeltaZ]])</f>
        <v>7.2999999999999995E-2</v>
      </c>
      <c r="J103" s="31" t="s">
        <v>124</v>
      </c>
      <c r="K103" s="32">
        <v>454609.12699999998</v>
      </c>
      <c r="L103" s="32">
        <v>3619023.91</v>
      </c>
      <c r="M103" s="32">
        <v>495.267</v>
      </c>
      <c r="N103" s="32">
        <v>495.19799999999998</v>
      </c>
      <c r="O103" s="32" t="s">
        <v>130</v>
      </c>
      <c r="P103" s="32">
        <f>Table37[[#This Row],[DEMZ]]-Table37[[#This Row],[KnownZ]]</f>
        <v>-6.9000000000016826E-2</v>
      </c>
      <c r="Q103" s="32">
        <f>ABS(Table37[[#This Row],[DeltaZ]])</f>
        <v>6.9000000000016826E-2</v>
      </c>
    </row>
    <row r="104" spans="1:17" x14ac:dyDescent="0.25">
      <c r="A104" s="29"/>
      <c r="B104"/>
      <c r="C104"/>
      <c r="D104"/>
      <c r="E104"/>
      <c r="F104"/>
      <c r="G104"/>
      <c r="H104"/>
      <c r="J104" s="29"/>
      <c r="K104"/>
      <c r="L104"/>
      <c r="M104"/>
      <c r="N104"/>
      <c r="O104"/>
      <c r="P104"/>
      <c r="Q104"/>
    </row>
    <row r="105" spans="1:17" x14ac:dyDescent="0.25">
      <c r="A105" s="29"/>
      <c r="B105"/>
      <c r="C105"/>
      <c r="D105"/>
      <c r="E105"/>
      <c r="F105"/>
      <c r="G105"/>
      <c r="H105"/>
      <c r="J105" s="29"/>
      <c r="K105"/>
      <c r="L105"/>
      <c r="M105"/>
      <c r="N105"/>
      <c r="O105"/>
      <c r="P105"/>
      <c r="Q105"/>
    </row>
    <row r="106" spans="1:17" x14ac:dyDescent="0.25">
      <c r="A106" s="29"/>
      <c r="B106"/>
      <c r="C106"/>
      <c r="D106"/>
      <c r="E106"/>
      <c r="F106"/>
      <c r="G106"/>
      <c r="H106"/>
      <c r="J106" s="29"/>
      <c r="K106"/>
      <c r="L106"/>
      <c r="M106"/>
      <c r="N106"/>
      <c r="O106"/>
      <c r="P106"/>
      <c r="Q106"/>
    </row>
    <row r="107" spans="1:17" x14ac:dyDescent="0.25">
      <c r="A107" s="29"/>
      <c r="B107"/>
      <c r="C107"/>
      <c r="D107"/>
      <c r="E107"/>
      <c r="F107"/>
      <c r="G107"/>
      <c r="H107"/>
      <c r="J107" s="29"/>
      <c r="K107"/>
      <c r="L107"/>
      <c r="M107"/>
      <c r="N107"/>
      <c r="O107"/>
      <c r="P107"/>
      <c r="Q107"/>
    </row>
    <row r="108" spans="1:17" x14ac:dyDescent="0.25">
      <c r="A108" s="29"/>
      <c r="B108"/>
      <c r="C108"/>
      <c r="D108"/>
      <c r="E108"/>
      <c r="F108"/>
      <c r="G108"/>
      <c r="H108"/>
      <c r="J108" s="29"/>
      <c r="K108"/>
      <c r="L108"/>
      <c r="M108"/>
      <c r="N108"/>
      <c r="O108"/>
      <c r="P108"/>
      <c r="Q108"/>
    </row>
    <row r="109" spans="1:17" x14ac:dyDescent="0.25">
      <c r="A109" s="29"/>
      <c r="B109"/>
      <c r="C109"/>
      <c r="D109"/>
      <c r="E109"/>
      <c r="F109"/>
      <c r="G109"/>
      <c r="H109"/>
      <c r="J109" s="29"/>
      <c r="K109"/>
      <c r="L109"/>
      <c r="M109"/>
      <c r="N109"/>
      <c r="O109"/>
      <c r="P109"/>
      <c r="Q109"/>
    </row>
    <row r="110" spans="1:17" x14ac:dyDescent="0.25">
      <c r="A110" s="29"/>
      <c r="B110"/>
      <c r="C110"/>
      <c r="D110"/>
      <c r="E110"/>
      <c r="F110"/>
      <c r="G110"/>
      <c r="H110"/>
      <c r="J110" s="29"/>
      <c r="K110"/>
      <c r="L110"/>
      <c r="M110"/>
      <c r="N110"/>
      <c r="O110"/>
      <c r="P110"/>
      <c r="Q110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2021-06-28T21:32:25Z</dcterms:modified>
</cp:coreProperties>
</file>