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cts\21688_USGS_Mohave_2021\03_Lidar\05_Deliverables\USGS_Rework_20220428\222519\vertical_accuracy\"/>
    </mc:Choice>
  </mc:AlternateContent>
  <xr:revisionPtr revIDLastSave="0" documentId="13_ncr:1_{BC74DD2F-70F6-4DD8-995F-E18BE314F0D8}" xr6:coauthVersionLast="47" xr6:coauthVersionMax="47" xr10:uidLastSave="{00000000-0000-0000-0000-000000000000}"/>
  <bookViews>
    <workbookView xWindow="20370" yWindow="-120" windowWidth="29040" windowHeight="15840" tabRatio="770" xr2:uid="{00000000-000D-0000-FFFF-FFFF00000000}"/>
  </bookViews>
  <sheets>
    <sheet name="Raw_LAS_NVA" sheetId="6" r:id="rId1"/>
    <sheet name="Classified_LAS_NVA" sheetId="5" r:id="rId2"/>
    <sheet name="Classified_LAS_VVA" sheetId="7" r:id="rId3"/>
    <sheet name="DEM NVA" sheetId="4" r:id="rId4"/>
    <sheet name="DEM VVA" sheetId="9" r:id="rId5"/>
  </sheets>
  <definedNames>
    <definedName name="_xlnm._FilterDatabase" localSheetId="3" hidden="1">'DEM NVA'!$A$1:$A$143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7" l="1"/>
  <c r="F48" i="9" l="1"/>
  <c r="G48" i="9" s="1"/>
  <c r="H48" i="9" s="1"/>
  <c r="F47" i="9"/>
  <c r="G47" i="9"/>
  <c r="H47" i="9"/>
  <c r="F59" i="4"/>
  <c r="G59" i="4" s="1"/>
  <c r="H59" i="4" s="1"/>
  <c r="F59" i="6"/>
  <c r="G59" i="6"/>
  <c r="H59" i="6" s="1"/>
  <c r="F47" i="7"/>
  <c r="G47" i="7"/>
  <c r="H47" i="7" s="1"/>
  <c r="F48" i="7"/>
  <c r="G48" i="7"/>
  <c r="H48" i="7" s="1"/>
  <c r="F59" i="5"/>
  <c r="G59" i="5"/>
  <c r="H59" i="5"/>
  <c r="F54" i="4"/>
  <c r="G54" i="4" s="1"/>
  <c r="H54" i="4" s="1"/>
  <c r="F55" i="4"/>
  <c r="G55" i="4"/>
  <c r="H55" i="4" s="1"/>
  <c r="F56" i="4"/>
  <c r="G56" i="4" s="1"/>
  <c r="H56" i="4" s="1"/>
  <c r="F57" i="4"/>
  <c r="G57" i="4" s="1"/>
  <c r="H57" i="4" s="1"/>
  <c r="F58" i="4"/>
  <c r="G58" i="4" s="1"/>
  <c r="H58" i="4" s="1"/>
  <c r="F54" i="5"/>
  <c r="G54" i="5" s="1"/>
  <c r="H54" i="5" s="1"/>
  <c r="F54" i="6"/>
  <c r="G54" i="6"/>
  <c r="H54" i="6" s="1"/>
  <c r="F55" i="6"/>
  <c r="G55" i="6" s="1"/>
  <c r="H55" i="6" s="1"/>
  <c r="F56" i="6"/>
  <c r="G56" i="6" s="1"/>
  <c r="H56" i="6" s="1"/>
  <c r="F57" i="6"/>
  <c r="G57" i="6" s="1"/>
  <c r="H57" i="6" s="1"/>
  <c r="F58" i="6"/>
  <c r="G58" i="6" s="1"/>
  <c r="H58" i="6" s="1"/>
  <c r="F36" i="7"/>
  <c r="G36" i="7" s="1"/>
  <c r="H36" i="7" s="1"/>
  <c r="F31" i="7"/>
  <c r="G31" i="7" s="1"/>
  <c r="H31" i="7" s="1"/>
  <c r="F39" i="7"/>
  <c r="G39" i="7" s="1"/>
  <c r="H39" i="7" s="1"/>
  <c r="F23" i="7"/>
  <c r="G23" i="7" s="1"/>
  <c r="H23" i="7" s="1"/>
  <c r="F14" i="7"/>
  <c r="G14" i="7" s="1"/>
  <c r="H14" i="7" s="1"/>
  <c r="F28" i="7"/>
  <c r="G28" i="7" s="1"/>
  <c r="H28" i="7" s="1"/>
  <c r="F45" i="7"/>
  <c r="G45" i="7" s="1"/>
  <c r="H45" i="7" s="1"/>
  <c r="F2" i="7"/>
  <c r="G2" i="7" s="1"/>
  <c r="H2" i="7" s="1"/>
  <c r="F37" i="7"/>
  <c r="G37" i="7" s="1"/>
  <c r="H37" i="7" s="1"/>
  <c r="F7" i="7"/>
  <c r="G7" i="7" s="1"/>
  <c r="H7" i="7" s="1"/>
  <c r="F18" i="7"/>
  <c r="G18" i="7" s="1"/>
  <c r="H18" i="7" s="1"/>
  <c r="F24" i="7"/>
  <c r="G24" i="7" s="1"/>
  <c r="H24" i="7" s="1"/>
  <c r="F8" i="7"/>
  <c r="G8" i="7" s="1"/>
  <c r="H8" i="7" s="1"/>
  <c r="F19" i="7"/>
  <c r="G19" i="7" s="1"/>
  <c r="H19" i="7" s="1"/>
  <c r="F20" i="7"/>
  <c r="G20" i="7" s="1"/>
  <c r="H20" i="7" s="1"/>
  <c r="F27" i="7"/>
  <c r="G27" i="7" s="1"/>
  <c r="H27" i="7" s="1"/>
  <c r="F34" i="7"/>
  <c r="G34" i="7" s="1"/>
  <c r="H34" i="7" s="1"/>
  <c r="F6" i="7"/>
  <c r="G6" i="7" s="1"/>
  <c r="H6" i="7" s="1"/>
  <c r="F26" i="7"/>
  <c r="G26" i="7" s="1"/>
  <c r="H26" i="7" s="1"/>
  <c r="F25" i="7"/>
  <c r="G25" i="7" s="1"/>
  <c r="H25" i="7" s="1"/>
  <c r="F22" i="7"/>
  <c r="G22" i="7" s="1"/>
  <c r="H22" i="7" s="1"/>
  <c r="F5" i="7"/>
  <c r="G5" i="7" s="1"/>
  <c r="H5" i="7" s="1"/>
  <c r="F33" i="7"/>
  <c r="G33" i="7" s="1"/>
  <c r="H33" i="7" s="1"/>
  <c r="F30" i="7"/>
  <c r="G30" i="7" s="1"/>
  <c r="H30" i="7" s="1"/>
  <c r="F12" i="7"/>
  <c r="G12" i="7" s="1"/>
  <c r="H12" i="7" s="1"/>
  <c r="F9" i="7"/>
  <c r="G9" i="7" s="1"/>
  <c r="H9" i="7" s="1"/>
  <c r="F13" i="7"/>
  <c r="G13" i="7" s="1"/>
  <c r="H13" i="7" s="1"/>
  <c r="F46" i="7"/>
  <c r="G46" i="7" s="1"/>
  <c r="H46" i="7" s="1"/>
  <c r="F17" i="7"/>
  <c r="G17" i="7" s="1"/>
  <c r="H17" i="7" s="1"/>
  <c r="F21" i="7"/>
  <c r="G21" i="7" s="1"/>
  <c r="H21" i="7" s="1"/>
  <c r="F4" i="7"/>
  <c r="G4" i="7" s="1"/>
  <c r="H4" i="7" s="1"/>
  <c r="F35" i="7"/>
  <c r="G35" i="7" s="1"/>
  <c r="H35" i="7" s="1"/>
  <c r="F41" i="7"/>
  <c r="G41" i="7" s="1"/>
  <c r="H41" i="7" s="1"/>
  <c r="F10" i="7"/>
  <c r="G10" i="7" s="1"/>
  <c r="H10" i="7" s="1"/>
  <c r="F42" i="7"/>
  <c r="G42" i="7" s="1"/>
  <c r="H42" i="7" s="1"/>
  <c r="F13" i="5"/>
  <c r="G13" i="5" s="1"/>
  <c r="H13" i="5" s="1"/>
  <c r="F14" i="5"/>
  <c r="G14" i="5" s="1"/>
  <c r="H14" i="5" s="1"/>
  <c r="F15" i="5"/>
  <c r="G15" i="5" s="1"/>
  <c r="H15" i="5" s="1"/>
  <c r="F16" i="5"/>
  <c r="G16" i="5" s="1"/>
  <c r="H16" i="5" s="1"/>
  <c r="F17" i="5"/>
  <c r="G17" i="5" s="1"/>
  <c r="H17" i="5" s="1"/>
  <c r="F18" i="5"/>
  <c r="G18" i="5" s="1"/>
  <c r="H18" i="5" s="1"/>
  <c r="F19" i="5"/>
  <c r="G19" i="5" s="1"/>
  <c r="H19" i="5" s="1"/>
  <c r="F20" i="5"/>
  <c r="G20" i="5" s="1"/>
  <c r="H20" i="5" s="1"/>
  <c r="F21" i="5"/>
  <c r="G21" i="5" s="1"/>
  <c r="H21" i="5" s="1"/>
  <c r="F22" i="5"/>
  <c r="G22" i="5" s="1"/>
  <c r="H22" i="5" s="1"/>
  <c r="F23" i="5"/>
  <c r="G23" i="5" s="1"/>
  <c r="H23" i="5" s="1"/>
  <c r="F24" i="5"/>
  <c r="G24" i="5" s="1"/>
  <c r="H24" i="5" s="1"/>
  <c r="F25" i="5"/>
  <c r="G25" i="5" s="1"/>
  <c r="H25" i="5" s="1"/>
  <c r="F26" i="5"/>
  <c r="G26" i="5" s="1"/>
  <c r="H26" i="5" s="1"/>
  <c r="F27" i="5"/>
  <c r="G27" i="5" s="1"/>
  <c r="H27" i="5" s="1"/>
  <c r="F28" i="5"/>
  <c r="G28" i="5" s="1"/>
  <c r="H28" i="5" s="1"/>
  <c r="F29" i="5"/>
  <c r="G29" i="5" s="1"/>
  <c r="H29" i="5" s="1"/>
  <c r="F30" i="5"/>
  <c r="G30" i="5" s="1"/>
  <c r="H30" i="5" s="1"/>
  <c r="F31" i="5"/>
  <c r="G31" i="5" s="1"/>
  <c r="H31" i="5" s="1"/>
  <c r="F32" i="5"/>
  <c r="G32" i="5" s="1"/>
  <c r="H32" i="5" s="1"/>
  <c r="F33" i="5"/>
  <c r="G33" i="5" s="1"/>
  <c r="H33" i="5" s="1"/>
  <c r="F34" i="5"/>
  <c r="G34" i="5" s="1"/>
  <c r="H34" i="5" s="1"/>
  <c r="F35" i="5"/>
  <c r="G35" i="5" s="1"/>
  <c r="H35" i="5" s="1"/>
  <c r="F36" i="5"/>
  <c r="G36" i="5" s="1"/>
  <c r="H36" i="5" s="1"/>
  <c r="F37" i="5"/>
  <c r="G37" i="5" s="1"/>
  <c r="H37" i="5" s="1"/>
  <c r="F38" i="5"/>
  <c r="G38" i="5" s="1"/>
  <c r="H38" i="5" s="1"/>
  <c r="F39" i="5"/>
  <c r="G39" i="5" s="1"/>
  <c r="H39" i="5" s="1"/>
  <c r="F40" i="5"/>
  <c r="G40" i="5" s="1"/>
  <c r="H40" i="5" s="1"/>
  <c r="F41" i="5"/>
  <c r="G41" i="5" s="1"/>
  <c r="H41" i="5" s="1"/>
  <c r="F42" i="5"/>
  <c r="G42" i="5" s="1"/>
  <c r="H42" i="5" s="1"/>
  <c r="F43" i="5"/>
  <c r="G43" i="5" s="1"/>
  <c r="H43" i="5" s="1"/>
  <c r="F44" i="5"/>
  <c r="G44" i="5" s="1"/>
  <c r="H44" i="5" s="1"/>
  <c r="F45" i="5"/>
  <c r="G45" i="5" s="1"/>
  <c r="H45" i="5" s="1"/>
  <c r="F46" i="5"/>
  <c r="G46" i="5" s="1"/>
  <c r="H46" i="5" s="1"/>
  <c r="F47" i="5"/>
  <c r="G47" i="5" s="1"/>
  <c r="H47" i="5" s="1"/>
  <c r="F48" i="5"/>
  <c r="G48" i="5" s="1"/>
  <c r="H48" i="5" s="1"/>
  <c r="F49" i="5"/>
  <c r="G49" i="5" s="1"/>
  <c r="H49" i="5" s="1"/>
  <c r="F50" i="5"/>
  <c r="G50" i="5" s="1"/>
  <c r="H50" i="5" s="1"/>
  <c r="F51" i="5"/>
  <c r="G51" i="5" s="1"/>
  <c r="H51" i="5" s="1"/>
  <c r="F52" i="5"/>
  <c r="G52" i="5" s="1"/>
  <c r="H52" i="5" s="1"/>
  <c r="F53" i="5"/>
  <c r="G53" i="5" s="1"/>
  <c r="H53" i="5" s="1"/>
  <c r="F55" i="5"/>
  <c r="G55" i="5" s="1"/>
  <c r="H55" i="5" s="1"/>
  <c r="F56" i="5"/>
  <c r="G56" i="5" s="1"/>
  <c r="H56" i="5" s="1"/>
  <c r="F57" i="5"/>
  <c r="G57" i="5" s="1"/>
  <c r="H57" i="5" s="1"/>
  <c r="F58" i="5"/>
  <c r="G58" i="5" s="1"/>
  <c r="H58" i="5" s="1"/>
  <c r="F14" i="9"/>
  <c r="G14" i="9" s="1"/>
  <c r="H14" i="9" s="1"/>
  <c r="F15" i="9"/>
  <c r="G15" i="9" s="1"/>
  <c r="H15" i="9" s="1"/>
  <c r="F16" i="9"/>
  <c r="G16" i="9" s="1"/>
  <c r="H16" i="9" s="1"/>
  <c r="F17" i="9"/>
  <c r="G17" i="9" s="1"/>
  <c r="H17" i="9" s="1"/>
  <c r="F18" i="9"/>
  <c r="G18" i="9" s="1"/>
  <c r="H18" i="9" s="1"/>
  <c r="F19" i="9"/>
  <c r="G19" i="9" s="1"/>
  <c r="H19" i="9" s="1"/>
  <c r="F20" i="9"/>
  <c r="G20" i="9" s="1"/>
  <c r="H20" i="9" s="1"/>
  <c r="F21" i="9"/>
  <c r="G21" i="9" s="1"/>
  <c r="H21" i="9" s="1"/>
  <c r="F22" i="9"/>
  <c r="G22" i="9" s="1"/>
  <c r="H22" i="9" s="1"/>
  <c r="F23" i="9"/>
  <c r="G23" i="9" s="1"/>
  <c r="H23" i="9" s="1"/>
  <c r="F24" i="9"/>
  <c r="G24" i="9" s="1"/>
  <c r="H24" i="9" s="1"/>
  <c r="F25" i="9"/>
  <c r="G25" i="9" s="1"/>
  <c r="H25" i="9" s="1"/>
  <c r="F26" i="9"/>
  <c r="G26" i="9" s="1"/>
  <c r="H26" i="9" s="1"/>
  <c r="F27" i="9"/>
  <c r="G27" i="9" s="1"/>
  <c r="H27" i="9" s="1"/>
  <c r="F28" i="9"/>
  <c r="G28" i="9" s="1"/>
  <c r="H28" i="9" s="1"/>
  <c r="F29" i="9"/>
  <c r="G29" i="9" s="1"/>
  <c r="H29" i="9" s="1"/>
  <c r="F30" i="9"/>
  <c r="G30" i="9" s="1"/>
  <c r="H30" i="9" s="1"/>
  <c r="F31" i="9"/>
  <c r="G31" i="9" s="1"/>
  <c r="H31" i="9" s="1"/>
  <c r="F32" i="9"/>
  <c r="G32" i="9" s="1"/>
  <c r="H32" i="9" s="1"/>
  <c r="F33" i="9"/>
  <c r="G33" i="9" s="1"/>
  <c r="H33" i="9" s="1"/>
  <c r="F34" i="9"/>
  <c r="G34" i="9" s="1"/>
  <c r="H34" i="9" s="1"/>
  <c r="F35" i="9"/>
  <c r="G35" i="9" s="1"/>
  <c r="H35" i="9" s="1"/>
  <c r="F36" i="9"/>
  <c r="G36" i="9" s="1"/>
  <c r="H36" i="9" s="1"/>
  <c r="F37" i="9"/>
  <c r="G37" i="9" s="1"/>
  <c r="H37" i="9" s="1"/>
  <c r="F38" i="9"/>
  <c r="G38" i="9" s="1"/>
  <c r="H38" i="9" s="1"/>
  <c r="F39" i="9"/>
  <c r="G39" i="9" s="1"/>
  <c r="H39" i="9" s="1"/>
  <c r="F40" i="9"/>
  <c r="G40" i="9" s="1"/>
  <c r="H40" i="9" s="1"/>
  <c r="F41" i="9"/>
  <c r="G41" i="9" s="1"/>
  <c r="H41" i="9" s="1"/>
  <c r="F42" i="9"/>
  <c r="G42" i="9" s="1"/>
  <c r="H42" i="9" s="1"/>
  <c r="F43" i="9"/>
  <c r="G43" i="9" s="1"/>
  <c r="H43" i="9" s="1"/>
  <c r="F44" i="9"/>
  <c r="G44" i="9" s="1"/>
  <c r="H44" i="9" s="1"/>
  <c r="F45" i="9"/>
  <c r="G45" i="9" s="1"/>
  <c r="H45" i="9" s="1"/>
  <c r="F46" i="9"/>
  <c r="G46" i="9" s="1"/>
  <c r="H46" i="9" s="1"/>
  <c r="F14" i="4"/>
  <c r="G14" i="4" s="1"/>
  <c r="H14" i="4" s="1"/>
  <c r="F15" i="4"/>
  <c r="G15" i="4" s="1"/>
  <c r="H15" i="4" s="1"/>
  <c r="F16" i="4"/>
  <c r="G16" i="4" s="1"/>
  <c r="H16" i="4" s="1"/>
  <c r="F17" i="4"/>
  <c r="G17" i="4" s="1"/>
  <c r="H17" i="4" s="1"/>
  <c r="F18" i="4"/>
  <c r="G18" i="4" s="1"/>
  <c r="H18" i="4" s="1"/>
  <c r="F19" i="4"/>
  <c r="G19" i="4" s="1"/>
  <c r="H19" i="4" s="1"/>
  <c r="F20" i="4"/>
  <c r="G20" i="4" s="1"/>
  <c r="H20" i="4" s="1"/>
  <c r="F21" i="4"/>
  <c r="G21" i="4" s="1"/>
  <c r="H21" i="4" s="1"/>
  <c r="F22" i="4"/>
  <c r="G22" i="4" s="1"/>
  <c r="H22" i="4" s="1"/>
  <c r="F23" i="4"/>
  <c r="G23" i="4" s="1"/>
  <c r="H23" i="4" s="1"/>
  <c r="F24" i="4"/>
  <c r="G24" i="4" s="1"/>
  <c r="H24" i="4" s="1"/>
  <c r="F25" i="4"/>
  <c r="G25" i="4" s="1"/>
  <c r="H25" i="4" s="1"/>
  <c r="F26" i="4"/>
  <c r="G26" i="4" s="1"/>
  <c r="H26" i="4" s="1"/>
  <c r="F27" i="4"/>
  <c r="G27" i="4" s="1"/>
  <c r="H27" i="4" s="1"/>
  <c r="F28" i="4"/>
  <c r="G28" i="4" s="1"/>
  <c r="H28" i="4" s="1"/>
  <c r="F29" i="4"/>
  <c r="G29" i="4" s="1"/>
  <c r="H29" i="4" s="1"/>
  <c r="F30" i="4"/>
  <c r="G30" i="4" s="1"/>
  <c r="H30" i="4" s="1"/>
  <c r="F31" i="4"/>
  <c r="G31" i="4" s="1"/>
  <c r="H31" i="4" s="1"/>
  <c r="F32" i="4"/>
  <c r="G32" i="4" s="1"/>
  <c r="H32" i="4" s="1"/>
  <c r="F33" i="4"/>
  <c r="G33" i="4" s="1"/>
  <c r="H33" i="4" s="1"/>
  <c r="F34" i="4"/>
  <c r="G34" i="4" s="1"/>
  <c r="H34" i="4" s="1"/>
  <c r="F35" i="4"/>
  <c r="G35" i="4" s="1"/>
  <c r="H35" i="4" s="1"/>
  <c r="F36" i="4"/>
  <c r="G36" i="4" s="1"/>
  <c r="H36" i="4" s="1"/>
  <c r="F37" i="4"/>
  <c r="G37" i="4" s="1"/>
  <c r="H37" i="4" s="1"/>
  <c r="F38" i="4"/>
  <c r="G38" i="4" s="1"/>
  <c r="H38" i="4" s="1"/>
  <c r="F39" i="4"/>
  <c r="G39" i="4" s="1"/>
  <c r="H39" i="4" s="1"/>
  <c r="F40" i="4"/>
  <c r="G40" i="4" s="1"/>
  <c r="H40" i="4" s="1"/>
  <c r="F41" i="4"/>
  <c r="G41" i="4" s="1"/>
  <c r="H41" i="4" s="1"/>
  <c r="F42" i="4"/>
  <c r="G42" i="4" s="1"/>
  <c r="H42" i="4" s="1"/>
  <c r="F43" i="4"/>
  <c r="G43" i="4" s="1"/>
  <c r="H43" i="4" s="1"/>
  <c r="F44" i="4"/>
  <c r="G44" i="4" s="1"/>
  <c r="H44" i="4" s="1"/>
  <c r="F45" i="4"/>
  <c r="G45" i="4" s="1"/>
  <c r="H45" i="4" s="1"/>
  <c r="F46" i="4"/>
  <c r="G46" i="4" s="1"/>
  <c r="H46" i="4" s="1"/>
  <c r="F47" i="4"/>
  <c r="G47" i="4" s="1"/>
  <c r="H47" i="4" s="1"/>
  <c r="F48" i="4"/>
  <c r="G48" i="4" s="1"/>
  <c r="H48" i="4" s="1"/>
  <c r="F49" i="4"/>
  <c r="G49" i="4" s="1"/>
  <c r="H49" i="4" s="1"/>
  <c r="F50" i="4"/>
  <c r="G50" i="4" s="1"/>
  <c r="H50" i="4" s="1"/>
  <c r="F51" i="4"/>
  <c r="G51" i="4" s="1"/>
  <c r="H51" i="4" s="1"/>
  <c r="F52" i="4"/>
  <c r="G52" i="4" s="1"/>
  <c r="H52" i="4" s="1"/>
  <c r="F53" i="4"/>
  <c r="G53" i="4" s="1"/>
  <c r="H53" i="4" s="1"/>
  <c r="F43" i="7" l="1"/>
  <c r="F30" i="6"/>
  <c r="G30" i="6" s="1"/>
  <c r="H30" i="6" s="1"/>
  <c r="F33" i="6"/>
  <c r="G33" i="6" s="1"/>
  <c r="H33" i="6" s="1"/>
  <c r="F19" i="6"/>
  <c r="G19" i="6" s="1"/>
  <c r="H19" i="6" s="1"/>
  <c r="F37" i="6"/>
  <c r="G37" i="6" s="1"/>
  <c r="H37" i="6" s="1"/>
  <c r="F20" i="6"/>
  <c r="G20" i="6" s="1"/>
  <c r="H20" i="6" s="1"/>
  <c r="F26" i="6"/>
  <c r="G26" i="6" s="1"/>
  <c r="H26" i="6" s="1"/>
  <c r="F21" i="6"/>
  <c r="G21" i="6" s="1"/>
  <c r="H21" i="6" s="1"/>
  <c r="F42" i="6"/>
  <c r="G42" i="6" s="1"/>
  <c r="H42" i="6" s="1"/>
  <c r="F7" i="6"/>
  <c r="G7" i="6" s="1"/>
  <c r="H7" i="6" s="1"/>
  <c r="F9" i="6"/>
  <c r="G9" i="6" s="1"/>
  <c r="H9" i="6" s="1"/>
  <c r="F23" i="6"/>
  <c r="G23" i="6" s="1"/>
  <c r="H23" i="6" s="1"/>
  <c r="F4" i="6"/>
  <c r="G4" i="6" s="1"/>
  <c r="H4" i="6" s="1"/>
  <c r="F3" i="6"/>
  <c r="G3" i="6" s="1"/>
  <c r="H3" i="6" s="1"/>
  <c r="F8" i="6"/>
  <c r="G8" i="6" s="1"/>
  <c r="H8" i="6" s="1"/>
  <c r="F24" i="6"/>
  <c r="G24" i="6" s="1"/>
  <c r="H24" i="6" s="1"/>
  <c r="F2" i="6"/>
  <c r="G2" i="6" s="1"/>
  <c r="H2" i="6" s="1"/>
  <c r="F11" i="7"/>
  <c r="G11" i="7" s="1"/>
  <c r="F9" i="5"/>
  <c r="G9" i="5" s="1"/>
  <c r="H9" i="5" s="1"/>
  <c r="F7" i="5"/>
  <c r="G7" i="5" s="1"/>
  <c r="H7" i="5" s="1"/>
  <c r="F4" i="5"/>
  <c r="G4" i="5" s="1"/>
  <c r="H4" i="5" s="1"/>
  <c r="F3" i="5"/>
  <c r="G3" i="5" s="1"/>
  <c r="H3" i="5" s="1"/>
  <c r="F8" i="5"/>
  <c r="G8" i="5" s="1"/>
  <c r="H8" i="5" s="1"/>
  <c r="F2" i="5"/>
  <c r="G2" i="5" s="1"/>
  <c r="H2" i="5" s="1"/>
  <c r="G43" i="7" l="1"/>
  <c r="H43" i="7" s="1"/>
  <c r="H11" i="7"/>
  <c r="F13" i="9"/>
  <c r="F12" i="9"/>
  <c r="F11" i="9"/>
  <c r="F10" i="9"/>
  <c r="G10" i="9" s="1"/>
  <c r="H10" i="9" s="1"/>
  <c r="F9" i="9"/>
  <c r="G9" i="9" s="1"/>
  <c r="H9" i="9" s="1"/>
  <c r="F8" i="9"/>
  <c r="G8" i="9" s="1"/>
  <c r="H8" i="9" s="1"/>
  <c r="F7" i="9"/>
  <c r="G7" i="9" s="1"/>
  <c r="H7" i="9" s="1"/>
  <c r="F6" i="9"/>
  <c r="G6" i="9" s="1"/>
  <c r="H6" i="9" s="1"/>
  <c r="F5" i="9"/>
  <c r="G5" i="9" s="1"/>
  <c r="H5" i="9" s="1"/>
  <c r="F4" i="9"/>
  <c r="F3" i="9"/>
  <c r="G3" i="9" s="1"/>
  <c r="H3" i="9" s="1"/>
  <c r="F2" i="9"/>
  <c r="F2" i="4"/>
  <c r="G2" i="4" s="1"/>
  <c r="F15" i="7"/>
  <c r="G15" i="7" s="1"/>
  <c r="H15" i="7" s="1"/>
  <c r="F32" i="7"/>
  <c r="G32" i="7" s="1"/>
  <c r="H32" i="7" s="1"/>
  <c r="F3" i="7"/>
  <c r="G3" i="7" s="1"/>
  <c r="H3" i="7" s="1"/>
  <c r="F29" i="7"/>
  <c r="G29" i="7" s="1"/>
  <c r="H29" i="7" s="1"/>
  <c r="F38" i="7"/>
  <c r="G38" i="7" s="1"/>
  <c r="H38" i="7" s="1"/>
  <c r="F40" i="7"/>
  <c r="G40" i="7" s="1"/>
  <c r="H40" i="7" s="1"/>
  <c r="F16" i="7"/>
  <c r="G16" i="7" s="1"/>
  <c r="H16" i="7" s="1"/>
  <c r="F44" i="7"/>
  <c r="G44" i="7" s="1"/>
  <c r="H44" i="7" s="1"/>
  <c r="M11" i="7" l="1"/>
  <c r="H2" i="4"/>
  <c r="M10" i="7"/>
  <c r="L3" i="9"/>
  <c r="L4" i="9"/>
  <c r="G2" i="9"/>
  <c r="G4" i="9"/>
  <c r="H4" i="9" s="1"/>
  <c r="L9" i="9"/>
  <c r="G11" i="9"/>
  <c r="H11" i="9" s="1"/>
  <c r="G12" i="9"/>
  <c r="H12" i="9" s="1"/>
  <c r="G13" i="9"/>
  <c r="H13" i="9" s="1"/>
  <c r="L2" i="9"/>
  <c r="L10" i="9"/>
  <c r="M3" i="7"/>
  <c r="M4" i="7"/>
  <c r="M9" i="7"/>
  <c r="M2" i="7"/>
  <c r="I47" i="9" l="1"/>
  <c r="I48" i="9"/>
  <c r="I47" i="7"/>
  <c r="I48" i="7"/>
  <c r="I36" i="7"/>
  <c r="I39" i="7"/>
  <c r="I14" i="7"/>
  <c r="I45" i="7"/>
  <c r="I37" i="7"/>
  <c r="I18" i="7"/>
  <c r="I19" i="7"/>
  <c r="I27" i="7"/>
  <c r="I6" i="7"/>
  <c r="I26" i="7"/>
  <c r="I22" i="7"/>
  <c r="I30" i="7"/>
  <c r="I9" i="7"/>
  <c r="I46" i="7"/>
  <c r="I21" i="7"/>
  <c r="I35" i="7"/>
  <c r="I41" i="7"/>
  <c r="I10" i="7"/>
  <c r="I31" i="7"/>
  <c r="I23" i="7"/>
  <c r="I28" i="7"/>
  <c r="I2" i="7"/>
  <c r="I7" i="7"/>
  <c r="I24" i="7"/>
  <c r="I8" i="7"/>
  <c r="I20" i="7"/>
  <c r="I34" i="7"/>
  <c r="I25" i="7"/>
  <c r="I5" i="7"/>
  <c r="I33" i="7"/>
  <c r="I12" i="7"/>
  <c r="I13" i="7"/>
  <c r="I17" i="7"/>
  <c r="I4" i="7"/>
  <c r="I42" i="7"/>
  <c r="I14" i="9"/>
  <c r="I16" i="9"/>
  <c r="I19" i="9"/>
  <c r="I21" i="9"/>
  <c r="I23" i="9"/>
  <c r="I25" i="9"/>
  <c r="I27" i="9"/>
  <c r="I29" i="9"/>
  <c r="I31" i="9"/>
  <c r="I33" i="9"/>
  <c r="I35" i="9"/>
  <c r="I37" i="9"/>
  <c r="I39" i="9"/>
  <c r="I41" i="9"/>
  <c r="I43" i="9"/>
  <c r="I45" i="9"/>
  <c r="I15" i="9"/>
  <c r="I17" i="9"/>
  <c r="I18" i="9"/>
  <c r="I20" i="9"/>
  <c r="I22" i="9"/>
  <c r="I24" i="9"/>
  <c r="I26" i="9"/>
  <c r="I28" i="9"/>
  <c r="I30" i="9"/>
  <c r="I32" i="9"/>
  <c r="I34" i="9"/>
  <c r="I36" i="9"/>
  <c r="I38" i="9"/>
  <c r="I40" i="9"/>
  <c r="I42" i="9"/>
  <c r="I44" i="9"/>
  <c r="I46" i="9"/>
  <c r="I43" i="7"/>
  <c r="I11" i="7"/>
  <c r="I2" i="9"/>
  <c r="I4" i="9"/>
  <c r="I5" i="9"/>
  <c r="I7" i="9"/>
  <c r="I3" i="9"/>
  <c r="L8" i="9"/>
  <c r="I8" i="9"/>
  <c r="I6" i="9"/>
  <c r="I10" i="9"/>
  <c r="I12" i="9"/>
  <c r="L6" i="9"/>
  <c r="H2" i="9"/>
  <c r="I13" i="9"/>
  <c r="I9" i="9"/>
  <c r="I11" i="9"/>
  <c r="I32" i="7"/>
  <c r="I3" i="7"/>
  <c r="I38" i="7"/>
  <c r="I40" i="7"/>
  <c r="I16" i="7"/>
  <c r="I15" i="7"/>
  <c r="I29" i="7"/>
  <c r="I44" i="7"/>
  <c r="M8" i="7"/>
  <c r="M5" i="7"/>
  <c r="L5" i="9" l="1"/>
  <c r="L11" i="9"/>
  <c r="L7" i="9"/>
  <c r="M7" i="7"/>
  <c r="F34" i="6" l="1"/>
  <c r="G34" i="6" s="1"/>
  <c r="H34" i="6" s="1"/>
  <c r="F44" i="6"/>
  <c r="G44" i="6" s="1"/>
  <c r="H44" i="6" s="1"/>
  <c r="F16" i="6"/>
  <c r="F6" i="6"/>
  <c r="F27" i="6"/>
  <c r="F32" i="6"/>
  <c r="F14" i="6"/>
  <c r="F29" i="6"/>
  <c r="F28" i="6"/>
  <c r="F50" i="6"/>
  <c r="F13" i="6"/>
  <c r="F17" i="6"/>
  <c r="F11" i="6"/>
  <c r="F48" i="6"/>
  <c r="F5" i="6"/>
  <c r="F36" i="6"/>
  <c r="F46" i="6"/>
  <c r="F25" i="6"/>
  <c r="F39" i="6"/>
  <c r="F47" i="6"/>
  <c r="F18" i="6"/>
  <c r="F45" i="6"/>
  <c r="F38" i="6"/>
  <c r="F51" i="6"/>
  <c r="F43" i="6"/>
  <c r="F10" i="6"/>
  <c r="F53" i="6"/>
  <c r="F31" i="6"/>
  <c r="F49" i="6"/>
  <c r="F35" i="6"/>
  <c r="G35" i="6" s="1"/>
  <c r="H35" i="6" s="1"/>
  <c r="F22" i="6"/>
  <c r="G22" i="6" s="1"/>
  <c r="H22" i="6" s="1"/>
  <c r="F41" i="6"/>
  <c r="G41" i="6" s="1"/>
  <c r="H41" i="6" s="1"/>
  <c r="F52" i="6"/>
  <c r="G52" i="6" s="1"/>
  <c r="H52" i="6" s="1"/>
  <c r="F40" i="6"/>
  <c r="F15" i="6"/>
  <c r="G15" i="6" s="1"/>
  <c r="H15" i="6" s="1"/>
  <c r="F12" i="6"/>
  <c r="F12" i="5"/>
  <c r="F6" i="5"/>
  <c r="F10" i="5"/>
  <c r="F11" i="5"/>
  <c r="F5" i="5"/>
  <c r="F10" i="4"/>
  <c r="G10" i="4" s="1"/>
  <c r="H10" i="4" s="1"/>
  <c r="F11" i="4"/>
  <c r="G11" i="4" s="1"/>
  <c r="H11" i="4" s="1"/>
  <c r="F12" i="4"/>
  <c r="G12" i="4" s="1"/>
  <c r="H12" i="4" s="1"/>
  <c r="F13" i="4"/>
  <c r="G13" i="4" s="1"/>
  <c r="H13" i="4" s="1"/>
  <c r="L3" i="6" l="1"/>
  <c r="L4" i="6"/>
  <c r="L3" i="5"/>
  <c r="G40" i="6"/>
  <c r="H40" i="6" s="1"/>
  <c r="L9" i="6"/>
  <c r="G49" i="6"/>
  <c r="H49" i="6" s="1"/>
  <c r="G31" i="6"/>
  <c r="H31" i="6" s="1"/>
  <c r="G53" i="6"/>
  <c r="H53" i="6" s="1"/>
  <c r="G10" i="6"/>
  <c r="H10" i="6" s="1"/>
  <c r="G43" i="6"/>
  <c r="H43" i="6" s="1"/>
  <c r="G51" i="6"/>
  <c r="H51" i="6" s="1"/>
  <c r="G38" i="6"/>
  <c r="H38" i="6" s="1"/>
  <c r="G45" i="6"/>
  <c r="H45" i="6" s="1"/>
  <c r="G18" i="6"/>
  <c r="H18" i="6" s="1"/>
  <c r="G47" i="6"/>
  <c r="H47" i="6" s="1"/>
  <c r="G39" i="6"/>
  <c r="H39" i="6" s="1"/>
  <c r="G25" i="6"/>
  <c r="H25" i="6" s="1"/>
  <c r="G46" i="6"/>
  <c r="H46" i="6" s="1"/>
  <c r="G36" i="6"/>
  <c r="H36" i="6" s="1"/>
  <c r="G5" i="6"/>
  <c r="H5" i="6" s="1"/>
  <c r="G48" i="6"/>
  <c r="H48" i="6" s="1"/>
  <c r="G11" i="6"/>
  <c r="H11" i="6" s="1"/>
  <c r="G17" i="6"/>
  <c r="H17" i="6" s="1"/>
  <c r="G13" i="6"/>
  <c r="H13" i="6" s="1"/>
  <c r="G50" i="6"/>
  <c r="H50" i="6" s="1"/>
  <c r="G28" i="6"/>
  <c r="H28" i="6" s="1"/>
  <c r="G29" i="6"/>
  <c r="H29" i="6" s="1"/>
  <c r="G14" i="6"/>
  <c r="H14" i="6" s="1"/>
  <c r="G32" i="6"/>
  <c r="H32" i="6" s="1"/>
  <c r="G27" i="6"/>
  <c r="H27" i="6" s="1"/>
  <c r="G6" i="6"/>
  <c r="H6" i="6" s="1"/>
  <c r="G16" i="6"/>
  <c r="H16" i="6" s="1"/>
  <c r="L2" i="6"/>
  <c r="I59" i="6" s="1"/>
  <c r="L10" i="6"/>
  <c r="G12" i="6"/>
  <c r="L2" i="5"/>
  <c r="L4" i="5"/>
  <c r="L9" i="5"/>
  <c r="G5" i="5"/>
  <c r="H5" i="5" s="1"/>
  <c r="G11" i="5"/>
  <c r="H11" i="5" s="1"/>
  <c r="G10" i="5"/>
  <c r="H10" i="5" s="1"/>
  <c r="G6" i="5"/>
  <c r="H6" i="5" s="1"/>
  <c r="G12" i="5"/>
  <c r="H12" i="5" s="1"/>
  <c r="L10" i="5"/>
  <c r="F3" i="4"/>
  <c r="G3" i="4" s="1"/>
  <c r="F4" i="4"/>
  <c r="G4" i="4" s="1"/>
  <c r="H4" i="4" s="1"/>
  <c r="I54" i="5" l="1"/>
  <c r="I59" i="5"/>
  <c r="I55" i="6"/>
  <c r="I56" i="6"/>
  <c r="I58" i="6"/>
  <c r="I54" i="6"/>
  <c r="I57" i="6"/>
  <c r="I16" i="5"/>
  <c r="I21" i="5"/>
  <c r="I24" i="5"/>
  <c r="I27" i="5"/>
  <c r="I32" i="5"/>
  <c r="I34" i="5"/>
  <c r="I39" i="5"/>
  <c r="I45" i="5"/>
  <c r="I53" i="5"/>
  <c r="I13" i="5"/>
  <c r="I15" i="5"/>
  <c r="I17" i="5"/>
  <c r="I20" i="5"/>
  <c r="I23" i="5"/>
  <c r="I25" i="5"/>
  <c r="I26" i="5"/>
  <c r="I28" i="5"/>
  <c r="I29" i="5"/>
  <c r="I31" i="5"/>
  <c r="I33" i="5"/>
  <c r="I35" i="5"/>
  <c r="I37" i="5"/>
  <c r="I38" i="5"/>
  <c r="I40" i="5"/>
  <c r="I42" i="5"/>
  <c r="I44" i="5"/>
  <c r="I46" i="5"/>
  <c r="I14" i="5"/>
  <c r="I43" i="5"/>
  <c r="I49" i="5"/>
  <c r="I58" i="5"/>
  <c r="I18" i="5"/>
  <c r="I19" i="5"/>
  <c r="I22" i="5"/>
  <c r="I30" i="5"/>
  <c r="I36" i="5"/>
  <c r="I41" i="5"/>
  <c r="I47" i="5"/>
  <c r="I51" i="5"/>
  <c r="I56" i="5"/>
  <c r="I55" i="5"/>
  <c r="I52" i="5"/>
  <c r="I50" i="5"/>
  <c r="I57" i="5"/>
  <c r="I48" i="5"/>
  <c r="I25" i="6"/>
  <c r="I19" i="6"/>
  <c r="I37" i="6"/>
  <c r="I26" i="6"/>
  <c r="I21" i="6"/>
  <c r="I7" i="6"/>
  <c r="I23" i="6"/>
  <c r="I4" i="6"/>
  <c r="I8" i="6"/>
  <c r="I24" i="6"/>
  <c r="I30" i="6"/>
  <c r="I33" i="6"/>
  <c r="I20" i="6"/>
  <c r="I42" i="6"/>
  <c r="I9" i="6"/>
  <c r="I3" i="6"/>
  <c r="I2" i="6"/>
  <c r="H3" i="4"/>
  <c r="I3" i="5"/>
  <c r="I2" i="5"/>
  <c r="I9" i="5"/>
  <c r="I7" i="5"/>
  <c r="I4" i="5"/>
  <c r="I8" i="5"/>
  <c r="I39" i="6"/>
  <c r="I38" i="6"/>
  <c r="I18" i="6"/>
  <c r="I47" i="6"/>
  <c r="I45" i="6"/>
  <c r="I49" i="6"/>
  <c r="I34" i="6"/>
  <c r="I44" i="6"/>
  <c r="I22" i="6"/>
  <c r="I14" i="6"/>
  <c r="I29" i="6"/>
  <c r="I28" i="6"/>
  <c r="L6" i="6"/>
  <c r="L11" i="6" s="1"/>
  <c r="H12" i="6"/>
  <c r="L5" i="6" s="1"/>
  <c r="I12" i="6"/>
  <c r="I50" i="6"/>
  <c r="I40" i="6"/>
  <c r="I13" i="6"/>
  <c r="I27" i="6"/>
  <c r="I48" i="6"/>
  <c r="I53" i="6"/>
  <c r="I16" i="6"/>
  <c r="I51" i="6"/>
  <c r="I6" i="6"/>
  <c r="I17" i="6"/>
  <c r="I43" i="6"/>
  <c r="I11" i="6"/>
  <c r="I10" i="6"/>
  <c r="I46" i="6"/>
  <c r="I35" i="6"/>
  <c r="I15" i="6"/>
  <c r="L8" i="6"/>
  <c r="I52" i="6"/>
  <c r="I41" i="6"/>
  <c r="I31" i="6"/>
  <c r="I32" i="6"/>
  <c r="I5" i="6"/>
  <c r="I36" i="6"/>
  <c r="I11" i="5"/>
  <c r="L6" i="5"/>
  <c r="L11" i="5" s="1"/>
  <c r="L5" i="5"/>
  <c r="I12" i="5"/>
  <c r="I10" i="5"/>
  <c r="L8" i="5"/>
  <c r="I6" i="5"/>
  <c r="I5" i="5"/>
  <c r="L7" i="6" l="1"/>
  <c r="L7" i="5"/>
  <c r="F6" i="4"/>
  <c r="G6" i="4" s="1"/>
  <c r="H6" i="4" s="1"/>
  <c r="F7" i="4"/>
  <c r="G7" i="4" s="1"/>
  <c r="H7" i="4" s="1"/>
  <c r="F8" i="4"/>
  <c r="G8" i="4" s="1"/>
  <c r="H8" i="4" s="1"/>
  <c r="F9" i="4"/>
  <c r="G9" i="4" s="1"/>
  <c r="H9" i="4" s="1"/>
  <c r="F5" i="4" l="1"/>
  <c r="L2" i="4" s="1"/>
  <c r="I59" i="4" s="1"/>
  <c r="I54" i="4" l="1"/>
  <c r="I55" i="4"/>
  <c r="I56" i="4"/>
  <c r="I57" i="4"/>
  <c r="I58" i="4"/>
  <c r="I14" i="4"/>
  <c r="I16" i="4"/>
  <c r="I18" i="4"/>
  <c r="I20" i="4"/>
  <c r="I22" i="4"/>
  <c r="I24" i="4"/>
  <c r="I26" i="4"/>
  <c r="I28" i="4"/>
  <c r="I30" i="4"/>
  <c r="I32" i="4"/>
  <c r="I34" i="4"/>
  <c r="I36" i="4"/>
  <c r="I38" i="4"/>
  <c r="I40" i="4"/>
  <c r="I42" i="4"/>
  <c r="I44" i="4"/>
  <c r="I46" i="4"/>
  <c r="I48" i="4"/>
  <c r="I50" i="4"/>
  <c r="I52" i="4"/>
  <c r="I15" i="4"/>
  <c r="I17" i="4"/>
  <c r="I19" i="4"/>
  <c r="I21" i="4"/>
  <c r="I23" i="4"/>
  <c r="I25" i="4"/>
  <c r="I27" i="4"/>
  <c r="I29" i="4"/>
  <c r="I31" i="4"/>
  <c r="I33" i="4"/>
  <c r="I35" i="4"/>
  <c r="I37" i="4"/>
  <c r="I39" i="4"/>
  <c r="I41" i="4"/>
  <c r="I43" i="4"/>
  <c r="I45" i="4"/>
  <c r="I47" i="4"/>
  <c r="I49" i="4"/>
  <c r="I51" i="4"/>
  <c r="I53" i="4"/>
  <c r="I2" i="4"/>
  <c r="I10" i="4"/>
  <c r="I11" i="4"/>
  <c r="I12" i="4"/>
  <c r="I13" i="4"/>
  <c r="L4" i="4"/>
  <c r="L3" i="4"/>
  <c r="I3" i="4" l="1"/>
  <c r="I4" i="4"/>
  <c r="I8" i="4"/>
  <c r="I6" i="4"/>
  <c r="I7" i="4"/>
  <c r="I9" i="4"/>
  <c r="G5" i="4" l="1"/>
  <c r="H5" i="4" l="1"/>
  <c r="L6" i="4"/>
  <c r="L10" i="4"/>
  <c r="L9" i="4"/>
  <c r="L11" i="4" l="1"/>
  <c r="L5" i="4"/>
  <c r="I5" i="4"/>
  <c r="L8" i="4"/>
  <c r="L7" i="4" l="1"/>
</calcChain>
</file>

<file path=xl/sharedStrings.xml><?xml version="1.0" encoding="utf-8"?>
<sst xmlns="http://schemas.openxmlformats.org/spreadsheetml/2006/main" count="446" uniqueCount="213">
  <si>
    <t>Number</t>
  </si>
  <si>
    <t>Easting</t>
  </si>
  <si>
    <t>Northing</t>
  </si>
  <si>
    <t>Known Z</t>
  </si>
  <si>
    <t>Meters</t>
  </si>
  <si>
    <r>
      <t>Δ</t>
    </r>
    <r>
      <rPr>
        <vertAlign val="subscript"/>
        <sz val="10"/>
        <color indexed="8"/>
        <rFont val="Arial"/>
        <family val="2"/>
      </rPr>
      <t>z</t>
    </r>
  </si>
  <si>
    <r>
      <t>Δz</t>
    </r>
    <r>
      <rPr>
        <vertAlign val="superscript"/>
        <sz val="10"/>
        <color indexed="8"/>
        <rFont val="Arial"/>
        <family val="2"/>
      </rPr>
      <t>2</t>
    </r>
  </si>
  <si>
    <t>Average Δz =</t>
  </si>
  <si>
    <t>Minimum Δz =</t>
  </si>
  <si>
    <t>Maximimum Δz =</t>
  </si>
  <si>
    <t>Average Magnitude =</t>
  </si>
  <si>
    <t xml:space="preserve">Standard Deviation = </t>
  </si>
  <si>
    <r>
      <t>Diff Mean</t>
    </r>
    <r>
      <rPr>
        <vertAlign val="superscript"/>
        <sz val="10"/>
        <color indexed="8"/>
        <rFont val="Arial"/>
        <family val="2"/>
      </rPr>
      <t>2</t>
    </r>
  </si>
  <si>
    <r>
      <t>RMSE</t>
    </r>
    <r>
      <rPr>
        <vertAlign val="subscript"/>
        <sz val="11"/>
        <color indexed="8"/>
        <rFont val="Calibri"/>
        <family val="2"/>
      </rPr>
      <t xml:space="preserve">z </t>
    </r>
    <r>
      <rPr>
        <sz val="11"/>
        <color theme="1"/>
        <rFont val="Calibri"/>
        <family val="2"/>
        <scheme val="minor"/>
      </rPr>
      <t>=</t>
    </r>
  </si>
  <si>
    <t>Magnitude</t>
  </si>
  <si>
    <t>Mean =</t>
  </si>
  <si>
    <t>Median =</t>
  </si>
  <si>
    <t>Skew =</t>
  </si>
  <si>
    <r>
      <t>NVA Mandatory Accuracy</t>
    </r>
    <r>
      <rPr>
        <b/>
        <vertAlign val="subscript"/>
        <sz val="11"/>
        <color indexed="8"/>
        <rFont val="Calibri"/>
        <family val="2"/>
      </rPr>
      <t>z</t>
    </r>
  </si>
  <si>
    <r>
      <t>Tested non-vegetated vertical Accuracy at 95 percent confidence level using RMSE</t>
    </r>
    <r>
      <rPr>
        <b/>
        <vertAlign val="subscript"/>
        <sz val="11"/>
        <color indexed="8"/>
        <rFont val="Calibri"/>
        <family val="2"/>
      </rPr>
      <t>z</t>
    </r>
    <r>
      <rPr>
        <b/>
        <sz val="11"/>
        <color indexed="8"/>
        <rFont val="Calibri"/>
        <family val="2"/>
      </rPr>
      <t xml:space="preserve"> x 1.9600 </t>
    </r>
    <r>
      <rPr>
        <b/>
        <vertAlign val="subscript"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=</t>
    </r>
  </si>
  <si>
    <t>DEM Z</t>
  </si>
  <si>
    <t>LiDAR Z</t>
  </si>
  <si>
    <t>Laser Z</t>
  </si>
  <si>
    <r>
      <t>Δ</t>
    </r>
    <r>
      <rPr>
        <vertAlign val="subscript"/>
        <sz val="11"/>
        <color indexed="8"/>
        <rFont val="Calibri"/>
        <family val="2"/>
      </rPr>
      <t>z</t>
    </r>
  </si>
  <si>
    <r>
      <t>Δz</t>
    </r>
    <r>
      <rPr>
        <vertAlign val="superscript"/>
        <sz val="11"/>
        <color indexed="8"/>
        <rFont val="Calibri"/>
        <family val="2"/>
      </rPr>
      <t>2</t>
    </r>
  </si>
  <si>
    <r>
      <t>Diff Mean</t>
    </r>
    <r>
      <rPr>
        <vertAlign val="superscript"/>
        <sz val="11"/>
        <color indexed="8"/>
        <rFont val="Calibri"/>
        <family val="2"/>
      </rPr>
      <t>2</t>
    </r>
  </si>
  <si>
    <t>Surface</t>
  </si>
  <si>
    <t>VEG</t>
  </si>
  <si>
    <r>
      <t>RMSE</t>
    </r>
    <r>
      <rPr>
        <vertAlign val="subscript"/>
        <sz val="11"/>
        <color indexed="8"/>
        <rFont val="Calibri"/>
        <family val="2"/>
      </rPr>
      <t xml:space="preserve">z </t>
    </r>
    <r>
      <rPr>
        <sz val="11"/>
        <color indexed="8"/>
        <rFont val="Calibri"/>
        <family val="2"/>
      </rPr>
      <t>=</t>
    </r>
  </si>
  <si>
    <t>Tested vegetated vertical accuracy at 95th percentile =</t>
  </si>
  <si>
    <r>
      <t>VVA Target Accuracy</t>
    </r>
    <r>
      <rPr>
        <b/>
        <vertAlign val="subscript"/>
        <sz val="11"/>
        <color indexed="8"/>
        <rFont val="Calibri"/>
        <family val="2"/>
      </rPr>
      <t>z</t>
    </r>
  </si>
  <si>
    <t xml:space="preserve">2066_2020_WY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</si>
  <si>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2067_2020_WY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</si>
  <si>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2068_2020_WY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</si>
  <si>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2069_2020_WY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</si>
  <si>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2070_2020_WY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</si>
  <si>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2071_2020_WY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</si>
  <si>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2072_2020_WY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</si>
  <si>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2073_2020_WY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</si>
  <si>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2074_2020_WY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</si>
  <si>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2075_2020_WY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</si>
  <si>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2076_2020_WY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</si>
  <si>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2077_2020_WY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</si>
  <si>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2078_2020_WY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</si>
  <si>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2079_2020_WY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</si>
  <si>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2080_2020_WY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</si>
  <si>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2081_2020_WY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</si>
  <si>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2082_2020_WY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</si>
  <si>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2083_2020_WY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</si>
  <si>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2084_2020_WY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</si>
  <si>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2085_2020_WY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</si>
  <si>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2086_2020_WY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</si>
  <si>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2087_2020_WY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</si>
  <si>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2088_2020_WY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</si>
  <si>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2089_2020_WY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</si>
  <si>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2190_2020_WY                                                                                                                                                                                                                                                  </t>
  </si>
  <si>
    <t>2001_h_2021_AZ</t>
  </si>
  <si>
    <t xml:space="preserve">2002_2021_AZ  </t>
  </si>
  <si>
    <t xml:space="preserve">2003_2021_AZ  </t>
  </si>
  <si>
    <t xml:space="preserve">2007_2021_AZ  </t>
  </si>
  <si>
    <t xml:space="preserve">2008_2021_AZ  </t>
  </si>
  <si>
    <t xml:space="preserve">2009_2021_AZ  </t>
  </si>
  <si>
    <t xml:space="preserve">2010_2021_AZ  </t>
  </si>
  <si>
    <t xml:space="preserve">2011_2021_AZ  </t>
  </si>
  <si>
    <t xml:space="preserve">2012_2021_AZ  </t>
  </si>
  <si>
    <t xml:space="preserve">2013_2021_AZ  </t>
  </si>
  <si>
    <t xml:space="preserve">2015_2021_AZ  </t>
  </si>
  <si>
    <t xml:space="preserve">2016_2021_AZ  </t>
  </si>
  <si>
    <t xml:space="preserve">2018_2021_AZ  </t>
  </si>
  <si>
    <t xml:space="preserve">2021_2021_AZ  </t>
  </si>
  <si>
    <t xml:space="preserve">2022_2021_AZ  </t>
  </si>
  <si>
    <t xml:space="preserve">2024_2021_AZ  </t>
  </si>
  <si>
    <t xml:space="preserve">2025_2021_AZ  </t>
  </si>
  <si>
    <t xml:space="preserve">2027_2021_AZ  </t>
  </si>
  <si>
    <t xml:space="preserve">2028_2021_AZ  </t>
  </si>
  <si>
    <t xml:space="preserve">2029_2021_AZ  </t>
  </si>
  <si>
    <t xml:space="preserve">2035_2021_AZ  </t>
  </si>
  <si>
    <t xml:space="preserve">2036_2021_AZ  </t>
  </si>
  <si>
    <t>2038_h_2021_AZ</t>
  </si>
  <si>
    <t xml:space="preserve">2039_2021_AZ  </t>
  </si>
  <si>
    <t xml:space="preserve">2041_2021_AZ  </t>
  </si>
  <si>
    <t xml:space="preserve">2042_2021_AZ  </t>
  </si>
  <si>
    <t xml:space="preserve">2043_2021_AZ  </t>
  </si>
  <si>
    <t xml:space="preserve">2045_2021_AZ  </t>
  </si>
  <si>
    <t xml:space="preserve">2048_2021_AZ  </t>
  </si>
  <si>
    <t xml:space="preserve">2050_2021_AZ  </t>
  </si>
  <si>
    <t xml:space="preserve">2052_2021_AZ  </t>
  </si>
  <si>
    <t xml:space="preserve">2054_2021_AZ  </t>
  </si>
  <si>
    <t>2055_H_2021_AZ</t>
  </si>
  <si>
    <t>2056_H_2021_AZ</t>
  </si>
  <si>
    <t>2059_H_2021_AZ</t>
  </si>
  <si>
    <t xml:space="preserve">2060_2021_AZ  </t>
  </si>
  <si>
    <t xml:space="preserve">2063_2021_AZ  </t>
  </si>
  <si>
    <t xml:space="preserve">2064_2021_AZ  </t>
  </si>
  <si>
    <t xml:space="preserve">2065_2021_AZ  </t>
  </si>
  <si>
    <t xml:space="preserve">2068_2021_AZ  </t>
  </si>
  <si>
    <t xml:space="preserve">2069_2021_AZ  </t>
  </si>
  <si>
    <t xml:space="preserve">2070_2021_AZ  </t>
  </si>
  <si>
    <t xml:space="preserve">2071_2021_AZ  </t>
  </si>
  <si>
    <t xml:space="preserve">2072_2021_AZ  </t>
  </si>
  <si>
    <t xml:space="preserve">2073_2021_AZ  </t>
  </si>
  <si>
    <t xml:space="preserve">2074_2021_AZ  </t>
  </si>
  <si>
    <t xml:space="preserve">2075_2021_AZ  </t>
  </si>
  <si>
    <t xml:space="preserve">2076_2021_AZ  </t>
  </si>
  <si>
    <t xml:space="preserve">2077_2021_AZ  </t>
  </si>
  <si>
    <t xml:space="preserve">2078_2021_AZ  </t>
  </si>
  <si>
    <t xml:space="preserve">2079_2021_AZ  </t>
  </si>
  <si>
    <t xml:space="preserve">2080_2021_AZ  </t>
  </si>
  <si>
    <t>2061_2021_AZ</t>
  </si>
  <si>
    <t>2006_2021_AZ</t>
  </si>
  <si>
    <t>2034_2021_AZ</t>
  </si>
  <si>
    <t>2040_2021_AZ</t>
  </si>
  <si>
    <t>2026_2021_AZ</t>
  </si>
  <si>
    <t>3006_2021_AZ</t>
  </si>
  <si>
    <t>3019_2021_AZ</t>
  </si>
  <si>
    <t>3020_2021_AZ</t>
  </si>
  <si>
    <t>3036_2021_AZ</t>
  </si>
  <si>
    <t>3025_2021_AZ</t>
  </si>
  <si>
    <t>3059_2021_AZ</t>
  </si>
  <si>
    <t>3002_2021_AZ</t>
  </si>
  <si>
    <t>3003_2021_AZ</t>
  </si>
  <si>
    <t>3007_2021_AZ</t>
  </si>
  <si>
    <t>3047_2021_AZ</t>
  </si>
  <si>
    <t>3038_2021_AZ</t>
  </si>
  <si>
    <t>3052_2021_AZ</t>
  </si>
  <si>
    <t>3016_2021_AZ</t>
  </si>
  <si>
    <t>3028_2021_AZ</t>
  </si>
  <si>
    <t>3057_2021_AZ</t>
  </si>
  <si>
    <t>3004_2021_AZ</t>
  </si>
  <si>
    <t>3029_2021_AZ</t>
  </si>
  <si>
    <t>3045_2021_AZ</t>
  </si>
  <si>
    <t>3021_2021_AZ</t>
  </si>
  <si>
    <t>3022_2021_AZ</t>
  </si>
  <si>
    <t>3011_2021_AZ</t>
  </si>
  <si>
    <t>3035_2021_AZ</t>
  </si>
  <si>
    <t>3001_2021_AZ</t>
  </si>
  <si>
    <t>3048_2021_AZ</t>
  </si>
  <si>
    <t>3058_2021_AZ</t>
  </si>
  <si>
    <t>3055_2021_AZ</t>
  </si>
  <si>
    <t>3024_2021_AZ</t>
  </si>
  <si>
    <t>3041_2021_AZ</t>
  </si>
  <si>
    <t>3015_2021_AZ</t>
  </si>
  <si>
    <t>3027_2021_AZ</t>
  </si>
  <si>
    <t>3056_2021_AZ</t>
  </si>
  <si>
    <t>3026_2021_AZ</t>
  </si>
  <si>
    <t>3017_2021_AZ</t>
  </si>
  <si>
    <t>3050_2021_AZ</t>
  </si>
  <si>
    <t>3051_2021_AZ</t>
  </si>
  <si>
    <t>3008_2021_AZ</t>
  </si>
  <si>
    <t>3039_2021_AZ</t>
  </si>
  <si>
    <t>3009_2021_AZ</t>
  </si>
  <si>
    <t>3013_2021_AZ</t>
  </si>
  <si>
    <t>3054_2021_AZ</t>
  </si>
  <si>
    <t>3010_2021_AZ</t>
  </si>
  <si>
    <t>3005_2021_AZ</t>
  </si>
  <si>
    <t>3042_2021_AZ</t>
  </si>
  <si>
    <t>3040_2021_AZ</t>
  </si>
  <si>
    <t>3034_2021_AZ</t>
  </si>
  <si>
    <t>2044_h_2021_AZ</t>
  </si>
  <si>
    <t>3030_2021_AZ</t>
  </si>
  <si>
    <t>3032_2021_AZ</t>
  </si>
  <si>
    <t xml:space="preserve">2006_2021_AZ  </t>
  </si>
  <si>
    <t xml:space="preserve">2026_2021_AZ  </t>
  </si>
  <si>
    <t xml:space="preserve">2034_2021_AZ  </t>
  </si>
  <si>
    <t xml:space="preserve">2040_2021_AZ  </t>
  </si>
  <si>
    <t xml:space="preserve">2061_2021_AZ  </t>
  </si>
  <si>
    <t xml:space="preserve">3001_2021_AZ  </t>
  </si>
  <si>
    <t xml:space="preserve">3002_2021_AZ  </t>
  </si>
  <si>
    <t xml:space="preserve">3003_2021_AZ  </t>
  </si>
  <si>
    <t xml:space="preserve">3004_2021_AZ  </t>
  </si>
  <si>
    <t xml:space="preserve">3005_2021_AZ  </t>
  </si>
  <si>
    <t xml:space="preserve">3006_2021_AZ  </t>
  </si>
  <si>
    <t xml:space="preserve">3007_2021_AZ  </t>
  </si>
  <si>
    <t xml:space="preserve">3008_2021_AZ  </t>
  </si>
  <si>
    <t xml:space="preserve">3009_2021_AZ  </t>
  </si>
  <si>
    <t xml:space="preserve">3010_2021_AZ  </t>
  </si>
  <si>
    <t xml:space="preserve">3011_2021_AZ  </t>
  </si>
  <si>
    <t xml:space="preserve">3013_2021_AZ  </t>
  </si>
  <si>
    <t xml:space="preserve">3015_2021_AZ  </t>
  </si>
  <si>
    <t xml:space="preserve">3016_2021_AZ  </t>
  </si>
  <si>
    <t xml:space="preserve">3017_2021_AZ  </t>
  </si>
  <si>
    <t xml:space="preserve">3019_2021_AZ  </t>
  </si>
  <si>
    <t xml:space="preserve">3020_2021_AZ  </t>
  </si>
  <si>
    <t xml:space="preserve">3021_2021_AZ  </t>
  </si>
  <si>
    <t xml:space="preserve">3022_2021_AZ  </t>
  </si>
  <si>
    <t xml:space="preserve">3024_2021_AZ  </t>
  </si>
  <si>
    <t xml:space="preserve">3025_2021_AZ  </t>
  </si>
  <si>
    <t xml:space="preserve">3026_2021_AZ  </t>
  </si>
  <si>
    <t xml:space="preserve">3027_2021_AZ  </t>
  </si>
  <si>
    <t xml:space="preserve">3028_2021_AZ  </t>
  </si>
  <si>
    <t xml:space="preserve">3029_2021_AZ  </t>
  </si>
  <si>
    <t xml:space="preserve">3030_2021_AZ  </t>
  </si>
  <si>
    <t xml:space="preserve">3035_2021_AZ  </t>
  </si>
  <si>
    <t xml:space="preserve">3036_2021_AZ  </t>
  </si>
  <si>
    <t xml:space="preserve">3038_2021_AZ  </t>
  </si>
  <si>
    <t xml:space="preserve">3039_2021_AZ  </t>
  </si>
  <si>
    <t xml:space="preserve">3041_2021_AZ  </t>
  </si>
  <si>
    <t xml:space="preserve">3045_2021_AZ  </t>
  </si>
  <si>
    <t xml:space="preserve">3047_2021_AZ  </t>
  </si>
  <si>
    <t xml:space="preserve">3048_2021_AZ  </t>
  </si>
  <si>
    <t xml:space="preserve">3050_2021_AZ  </t>
  </si>
  <si>
    <t xml:space="preserve">3051_2021_AZ  </t>
  </si>
  <si>
    <t xml:space="preserve">3052_2021_AZ  </t>
  </si>
  <si>
    <t xml:space="preserve">3054_2021_AZ  </t>
  </si>
  <si>
    <t xml:space="preserve">3055_2021_AZ  </t>
  </si>
  <si>
    <t xml:space="preserve">3056_2021_AZ  </t>
  </si>
  <si>
    <t xml:space="preserve">3057_2021_AZ  </t>
  </si>
  <si>
    <t xml:space="preserve">3058_2021_AZ  </t>
  </si>
  <si>
    <t xml:space="preserve">3059_2021_AZ  </t>
  </si>
  <si>
    <t xml:space="preserve">3032_2021_AZ  </t>
  </si>
  <si>
    <t xml:space="preserve">3034_2021_AZ  </t>
  </si>
  <si>
    <t xml:space="preserve">3040_2021_AZ  </t>
  </si>
  <si>
    <t xml:space="preserve">3042_2021_AZ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</si>
</sst>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4" applyNumberFormat="0" applyAlignment="0" applyProtection="0"/>
    <xf numFmtId="0" fontId="21" fillId="8" borderId="15" applyNumberFormat="0" applyAlignment="0" applyProtection="0"/>
    <xf numFmtId="0" fontId="22" fillId="8" borderId="14" applyNumberFormat="0" applyAlignment="0" applyProtection="0"/>
    <xf numFmtId="0" fontId="23" fillId="0" borderId="16" applyNumberFormat="0" applyFill="0" applyAlignment="0" applyProtection="0"/>
    <xf numFmtId="0" fontId="24" fillId="9" borderId="17" applyNumberFormat="0" applyAlignment="0" applyProtection="0"/>
    <xf numFmtId="0" fontId="25" fillId="0" borderId="0" applyNumberFormat="0" applyFill="0" applyBorder="0" applyAlignment="0" applyProtection="0"/>
    <xf numFmtId="0" fontId="11" fillId="10" borderId="1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8" fillId="34" borderId="0" applyNumberFormat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9" fillId="0" borderId="0" xfId="0" applyFont="1"/>
    <xf numFmtId="0" fontId="29" fillId="2" borderId="1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 applyBorder="1" applyAlignment="1">
      <alignment horizontal="right"/>
    </xf>
    <xf numFmtId="164" fontId="29" fillId="0" borderId="0" xfId="0" applyNumberFormat="1" applyFont="1"/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64" fontId="29" fillId="0" borderId="21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/>
    </xf>
    <xf numFmtId="164" fontId="29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4" fontId="7" fillId="3" borderId="10" xfId="0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0" fillId="0" borderId="5" xfId="0" applyNumberFormat="1" applyBorder="1"/>
    <xf numFmtId="164" fontId="0" fillId="0" borderId="6" xfId="0" applyNumberFormat="1" applyBorder="1"/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2"/>
  <sheetViews>
    <sheetView tabSelected="1" zoomScaleNormal="100" workbookViewId="0">
      <selection activeCell="L11" sqref="L11:L14"/>
    </sheetView>
  </sheetViews>
  <sheetFormatPr defaultRowHeight="15" x14ac:dyDescent="0.25"/>
  <cols>
    <col min="1" max="1" width="17" style="10" bestFit="1" customWidth="1"/>
    <col min="2" max="2" width="11.42578125" style="10" bestFit="1" customWidth="1"/>
    <col min="3" max="3" width="12.42578125" style="10" bestFit="1" customWidth="1"/>
    <col min="4" max="5" width="9.28515625" style="10" bestFit="1" customWidth="1"/>
    <col min="6" max="6" width="11.7109375" style="10" customWidth="1"/>
    <col min="7" max="7" width="12.42578125" style="10" bestFit="1" customWidth="1"/>
    <col min="8" max="9" width="11.7109375" style="10" customWidth="1"/>
    <col min="11" max="11" width="24.28515625" bestFit="1" customWidth="1"/>
    <col min="12" max="12" width="8.85546875" bestFit="1" customWidth="1"/>
  </cols>
  <sheetData>
    <row r="1" spans="1:12" ht="16.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21</v>
      </c>
      <c r="F1" s="1" t="s">
        <v>5</v>
      </c>
      <c r="G1" s="1" t="s">
        <v>6</v>
      </c>
      <c r="H1" s="1" t="s">
        <v>14</v>
      </c>
      <c r="I1" s="1" t="s">
        <v>12</v>
      </c>
      <c r="L1" s="11" t="s">
        <v>4</v>
      </c>
    </row>
    <row r="2" spans="1:12" x14ac:dyDescent="0.25">
      <c r="A2" s="36" t="s">
        <v>80</v>
      </c>
      <c r="B2" s="21">
        <v>742148.44799999997</v>
      </c>
      <c r="C2" s="21">
        <v>3931569.4109999998</v>
      </c>
      <c r="D2" s="21">
        <v>948.53800000000001</v>
      </c>
      <c r="E2" s="21">
        <v>948.7</v>
      </c>
      <c r="F2" s="2">
        <f t="shared" ref="F2:F4" si="0">E2-D2</f>
        <v>0.16200000000003456</v>
      </c>
      <c r="G2" s="2">
        <f t="shared" ref="G2:G4" si="1">F2^2</f>
        <v>2.6244000000011199E-2</v>
      </c>
      <c r="H2" s="2">
        <f t="shared" ref="H2:H4" si="2">SQRT(G2)</f>
        <v>0.16200000000003456</v>
      </c>
      <c r="I2" s="2">
        <f t="shared" ref="I2:I4" si="3">(F2-$L$2)^2</f>
        <v>2.2936580261606363E-2</v>
      </c>
      <c r="K2" s="3" t="s">
        <v>7</v>
      </c>
      <c r="L2" s="7">
        <f>AVERAGE(F:F)</f>
        <v>1.0551724137922614E-2</v>
      </c>
    </row>
    <row r="3" spans="1:12" x14ac:dyDescent="0.25">
      <c r="A3" s="36" t="s">
        <v>74</v>
      </c>
      <c r="B3" s="21">
        <v>748176.326</v>
      </c>
      <c r="C3" s="21">
        <v>3921704.0970000001</v>
      </c>
      <c r="D3" s="21">
        <v>1080.3710000000001</v>
      </c>
      <c r="E3" s="21">
        <v>1080.51</v>
      </c>
      <c r="F3" s="2">
        <f t="shared" si="0"/>
        <v>0.13899999999989632</v>
      </c>
      <c r="G3" s="2">
        <f t="shared" si="1"/>
        <v>1.9320999999971177E-2</v>
      </c>
      <c r="H3" s="2">
        <f t="shared" si="2"/>
        <v>0.13899999999989632</v>
      </c>
      <c r="I3" s="2">
        <f t="shared" si="3"/>
        <v>1.6498959571913701E-2</v>
      </c>
      <c r="K3" s="3" t="s">
        <v>8</v>
      </c>
      <c r="L3" s="8">
        <f>MIN(F:F)</f>
        <v>-0.16800000000000637</v>
      </c>
    </row>
    <row r="4" spans="1:12" x14ac:dyDescent="0.25">
      <c r="A4" s="36" t="s">
        <v>76</v>
      </c>
      <c r="B4" s="21">
        <v>740033.74800000002</v>
      </c>
      <c r="C4" s="21">
        <v>3941685.409</v>
      </c>
      <c r="D4" s="21">
        <v>885.97900000000004</v>
      </c>
      <c r="E4" s="21">
        <v>886.1</v>
      </c>
      <c r="F4" s="2">
        <f t="shared" si="0"/>
        <v>0.1209999999999809</v>
      </c>
      <c r="G4" s="2">
        <f t="shared" si="1"/>
        <v>1.4640999999995378E-2</v>
      </c>
      <c r="H4" s="2">
        <f t="shared" si="2"/>
        <v>0.1209999999999809</v>
      </c>
      <c r="I4" s="2">
        <f t="shared" si="3"/>
        <v>1.2198821640901327E-2</v>
      </c>
      <c r="K4" s="3" t="s">
        <v>9</v>
      </c>
      <c r="L4" s="8">
        <f>MAX(F:F)</f>
        <v>0.16200000000003456</v>
      </c>
    </row>
    <row r="5" spans="1:12" x14ac:dyDescent="0.25">
      <c r="A5" s="36" t="s">
        <v>86</v>
      </c>
      <c r="B5" s="21">
        <v>742503.51100000006</v>
      </c>
      <c r="C5" s="21">
        <v>3939333.338</v>
      </c>
      <c r="D5" s="21">
        <v>924.77499999999998</v>
      </c>
      <c r="E5" s="21">
        <v>924.89</v>
      </c>
      <c r="F5" s="2">
        <f t="shared" ref="F5:F28" si="4">E5-D5</f>
        <v>0.11500000000000909</v>
      </c>
      <c r="G5" s="2">
        <f t="shared" ref="G5:G28" si="5">F5^2</f>
        <v>1.3225000000002091E-2</v>
      </c>
      <c r="H5" s="2">
        <f t="shared" ref="H5:H28" si="6">SQRT(G5)</f>
        <v>0.11500000000000909</v>
      </c>
      <c r="I5" s="2">
        <f t="shared" ref="I5:I28" si="7">(F5-$L$2)^2</f>
        <v>1.0909442330562517E-2</v>
      </c>
      <c r="K5" s="3" t="s">
        <v>10</v>
      </c>
      <c r="L5" s="8">
        <f>AVERAGE(H:H)</f>
        <v>5.0999999999995563E-2</v>
      </c>
    </row>
    <row r="6" spans="1:12" ht="18" x14ac:dyDescent="0.35">
      <c r="A6" s="36" t="s">
        <v>97</v>
      </c>
      <c r="B6" s="21">
        <v>745830.61600000004</v>
      </c>
      <c r="C6" s="21">
        <v>3925448.4180000001</v>
      </c>
      <c r="D6" s="21">
        <v>1053.075</v>
      </c>
      <c r="E6" s="21">
        <v>1053.18</v>
      </c>
      <c r="F6" s="2">
        <f t="shared" si="4"/>
        <v>0.10500000000001819</v>
      </c>
      <c r="G6" s="2">
        <f t="shared" si="5"/>
        <v>1.102500000000382E-2</v>
      </c>
      <c r="H6" s="2">
        <f t="shared" si="6"/>
        <v>0.10500000000001819</v>
      </c>
      <c r="I6" s="2">
        <f t="shared" si="7"/>
        <v>8.9204768133225049E-3</v>
      </c>
      <c r="K6" s="3" t="s">
        <v>13</v>
      </c>
      <c r="L6" s="8">
        <f>SQRT(SUM(G:G)/COUNTIF(G:G,"&gt;=0"))</f>
        <v>6.5764207852614442E-2</v>
      </c>
    </row>
    <row r="7" spans="1:12" x14ac:dyDescent="0.25">
      <c r="A7" s="36" t="s">
        <v>83</v>
      </c>
      <c r="B7" s="21">
        <v>736760.11399999994</v>
      </c>
      <c r="C7" s="21">
        <v>3933476.5249999999</v>
      </c>
      <c r="D7" s="21">
        <v>896.18600000000004</v>
      </c>
      <c r="E7" s="21">
        <v>896.29</v>
      </c>
      <c r="F7" s="2">
        <f t="shared" si="4"/>
        <v>0.10399999999992815</v>
      </c>
      <c r="G7" s="2">
        <f t="shared" si="5"/>
        <v>1.0815999999985055E-2</v>
      </c>
      <c r="H7" s="2">
        <f t="shared" si="6"/>
        <v>0.10399999999992815</v>
      </c>
      <c r="I7" s="2">
        <f t="shared" si="7"/>
        <v>8.7325802615814858E-3</v>
      </c>
      <c r="K7" s="3" t="s">
        <v>11</v>
      </c>
      <c r="L7" s="8">
        <f>SQRT(AVERAGE(I:I))</f>
        <v>6.4912188009641589E-2</v>
      </c>
    </row>
    <row r="8" spans="1:12" x14ac:dyDescent="0.25">
      <c r="A8" s="36" t="s">
        <v>85</v>
      </c>
      <c r="B8" s="21">
        <v>741108.875</v>
      </c>
      <c r="C8" s="21">
        <v>3943505.111</v>
      </c>
      <c r="D8" s="21">
        <v>921.51</v>
      </c>
      <c r="E8" s="21">
        <v>921.6</v>
      </c>
      <c r="F8" s="2">
        <f t="shared" si="4"/>
        <v>9.0000000000031832E-2</v>
      </c>
      <c r="G8" s="2">
        <f t="shared" si="5"/>
        <v>8.1000000000057294E-3</v>
      </c>
      <c r="H8" s="2">
        <f t="shared" si="6"/>
        <v>9.0000000000031832E-2</v>
      </c>
      <c r="I8" s="2">
        <f t="shared" si="7"/>
        <v>6.3120285374618059E-3</v>
      </c>
      <c r="K8" s="3" t="s">
        <v>15</v>
      </c>
      <c r="L8" s="8">
        <f>L2</f>
        <v>1.0551724137922614E-2</v>
      </c>
    </row>
    <row r="9" spans="1:12" x14ac:dyDescent="0.25">
      <c r="A9" s="36" t="s">
        <v>64</v>
      </c>
      <c r="B9" s="21">
        <v>767278.83400000003</v>
      </c>
      <c r="C9" s="21">
        <v>3862546.5890000002</v>
      </c>
      <c r="D9" s="21">
        <v>699.20100000000002</v>
      </c>
      <c r="E9" s="21">
        <v>699.28</v>
      </c>
      <c r="F9" s="2">
        <f t="shared" si="4"/>
        <v>7.8999999999950887E-2</v>
      </c>
      <c r="G9" s="2">
        <f t="shared" si="5"/>
        <v>6.2409999999922406E-3</v>
      </c>
      <c r="H9" s="2">
        <f t="shared" si="6"/>
        <v>7.8999999999950887E-2</v>
      </c>
      <c r="I9" s="2">
        <f t="shared" si="7"/>
        <v>4.6851664684843218E-3</v>
      </c>
      <c r="K9" s="3" t="s">
        <v>16</v>
      </c>
      <c r="L9" s="8">
        <f>MEDIAN(F:F)</f>
        <v>1.4499999999998181E-2</v>
      </c>
    </row>
    <row r="10" spans="1:12" ht="15.75" thickBot="1" x14ac:dyDescent="0.3">
      <c r="A10" s="36" t="s">
        <v>107</v>
      </c>
      <c r="B10" s="21">
        <v>735093.66399999999</v>
      </c>
      <c r="C10" s="21">
        <v>3933494.932</v>
      </c>
      <c r="D10" s="21">
        <v>916.625</v>
      </c>
      <c r="E10" s="21">
        <v>916.7</v>
      </c>
      <c r="F10" s="2">
        <f t="shared" si="4"/>
        <v>7.5000000000045475E-2</v>
      </c>
      <c r="G10" s="2">
        <f t="shared" si="5"/>
        <v>5.6250000000068216E-3</v>
      </c>
      <c r="H10" s="2">
        <f t="shared" si="6"/>
        <v>7.5000000000045475E-2</v>
      </c>
      <c r="I10" s="2">
        <f t="shared" si="7"/>
        <v>4.1535802616002879E-3</v>
      </c>
      <c r="K10" s="3" t="s">
        <v>17</v>
      </c>
      <c r="L10" s="9">
        <f>SKEW(F:F)</f>
        <v>-0.27941831086713464</v>
      </c>
    </row>
    <row r="11" spans="1:12" x14ac:dyDescent="0.25">
      <c r="A11" s="36" t="s">
        <v>71</v>
      </c>
      <c r="B11" s="21">
        <v>724762.83600000001</v>
      </c>
      <c r="C11" s="21">
        <v>3977307.6430000002</v>
      </c>
      <c r="D11" s="21">
        <v>551.99900000000002</v>
      </c>
      <c r="E11" s="21">
        <v>552.05999999999995</v>
      </c>
      <c r="F11" s="2">
        <f t="shared" si="4"/>
        <v>6.0999999999921783E-2</v>
      </c>
      <c r="G11" s="2">
        <f t="shared" si="5"/>
        <v>3.7209999999904576E-3</v>
      </c>
      <c r="H11" s="2">
        <f t="shared" si="6"/>
        <v>6.0999999999921783E-2</v>
      </c>
      <c r="I11" s="2">
        <f t="shared" si="7"/>
        <v>2.5450285374483679E-3</v>
      </c>
      <c r="K11" s="43" t="s">
        <v>19</v>
      </c>
      <c r="L11" s="47">
        <f>L6*1.96</f>
        <v>0.12889784739112431</v>
      </c>
    </row>
    <row r="12" spans="1:12" x14ac:dyDescent="0.25">
      <c r="A12" s="36" t="s">
        <v>102</v>
      </c>
      <c r="B12" s="21">
        <v>725153.522</v>
      </c>
      <c r="C12" s="21">
        <v>3984898.932</v>
      </c>
      <c r="D12" s="21">
        <v>524.09199999999998</v>
      </c>
      <c r="E12" s="21">
        <v>524.15</v>
      </c>
      <c r="F12" s="2">
        <f t="shared" si="4"/>
        <v>5.7999999999992724E-2</v>
      </c>
      <c r="G12" s="2">
        <f t="shared" si="5"/>
        <v>3.3639999999991559E-3</v>
      </c>
      <c r="H12" s="2">
        <f t="shared" si="6"/>
        <v>5.7999999999992724E-2</v>
      </c>
      <c r="I12" s="2">
        <f t="shared" si="7"/>
        <v>2.2513388822831049E-3</v>
      </c>
      <c r="K12" s="44"/>
      <c r="L12" s="48"/>
    </row>
    <row r="13" spans="1:12" x14ac:dyDescent="0.25">
      <c r="A13" s="36" t="s">
        <v>78</v>
      </c>
      <c r="B13" s="21">
        <v>722720.50899999996</v>
      </c>
      <c r="C13" s="21">
        <v>3888023.6370000001</v>
      </c>
      <c r="D13" s="21">
        <v>278.45600000000002</v>
      </c>
      <c r="E13" s="21">
        <v>278.51</v>
      </c>
      <c r="F13" s="2">
        <f t="shared" si="4"/>
        <v>5.3999999999973625E-2</v>
      </c>
      <c r="G13" s="2">
        <f t="shared" si="5"/>
        <v>2.9159999999971513E-3</v>
      </c>
      <c r="H13" s="2">
        <f t="shared" si="6"/>
        <v>5.3999999999973625E-2</v>
      </c>
      <c r="I13" s="2">
        <f t="shared" si="7"/>
        <v>1.8877526753848842E-3</v>
      </c>
      <c r="K13" s="45"/>
      <c r="L13" s="49"/>
    </row>
    <row r="14" spans="1:12" ht="15.75" thickBot="1" x14ac:dyDescent="0.3">
      <c r="A14" s="36" t="s">
        <v>94</v>
      </c>
      <c r="B14" s="21">
        <v>751442.22499999998</v>
      </c>
      <c r="C14" s="21">
        <v>3838596.1490000002</v>
      </c>
      <c r="D14" s="21">
        <v>484.51799999999997</v>
      </c>
      <c r="E14" s="21">
        <v>484.57</v>
      </c>
      <c r="F14" s="2">
        <f t="shared" si="4"/>
        <v>5.2000000000020918E-2</v>
      </c>
      <c r="G14" s="2">
        <f t="shared" si="5"/>
        <v>2.7040000000021756E-3</v>
      </c>
      <c r="H14" s="2">
        <f t="shared" si="6"/>
        <v>5.2000000000020918E-2</v>
      </c>
      <c r="I14" s="2">
        <f t="shared" si="7"/>
        <v>1.7179595719406008E-3</v>
      </c>
      <c r="K14" s="46"/>
      <c r="L14" s="50"/>
    </row>
    <row r="15" spans="1:12" ht="15.75" customHeight="1" x14ac:dyDescent="0.35">
      <c r="A15" s="36" t="s">
        <v>75</v>
      </c>
      <c r="B15" s="21">
        <v>764346.77399999998</v>
      </c>
      <c r="C15" s="21">
        <v>3984795.602</v>
      </c>
      <c r="D15" s="21">
        <v>977.4</v>
      </c>
      <c r="E15" s="21">
        <v>977.45</v>
      </c>
      <c r="F15" s="2">
        <f t="shared" si="4"/>
        <v>5.0000000000068212E-2</v>
      </c>
      <c r="G15" s="2">
        <f t="shared" si="5"/>
        <v>2.5000000000068214E-3</v>
      </c>
      <c r="H15" s="2">
        <f t="shared" si="6"/>
        <v>5.0000000000068212E-2</v>
      </c>
      <c r="I15" s="2">
        <f t="shared" si="7"/>
        <v>1.5561664684959388E-3</v>
      </c>
      <c r="K15" s="4" t="s">
        <v>18</v>
      </c>
      <c r="L15" s="5">
        <v>0.19600000000000001</v>
      </c>
    </row>
    <row r="16" spans="1:12" ht="15.75" customHeight="1" x14ac:dyDescent="0.25">
      <c r="A16" s="36" t="s">
        <v>106</v>
      </c>
      <c r="B16" s="21">
        <v>735147.13199999998</v>
      </c>
      <c r="C16" s="21">
        <v>3943204.8829999999</v>
      </c>
      <c r="D16" s="21">
        <v>823.89300000000003</v>
      </c>
      <c r="E16" s="21">
        <v>823.94</v>
      </c>
      <c r="F16" s="2">
        <f t="shared" si="4"/>
        <v>4.7000000000025466E-2</v>
      </c>
      <c r="G16" s="2">
        <f t="shared" si="5"/>
        <v>2.2090000000023939E-3</v>
      </c>
      <c r="H16" s="2">
        <f t="shared" si="6"/>
        <v>4.7000000000025466E-2</v>
      </c>
      <c r="I16" s="2">
        <f t="shared" si="7"/>
        <v>1.3284768133199492E-3</v>
      </c>
      <c r="L16" s="16"/>
    </row>
    <row r="17" spans="1:12" ht="15.75" customHeight="1" x14ac:dyDescent="0.25">
      <c r="A17" s="36" t="s">
        <v>158</v>
      </c>
      <c r="B17" s="21">
        <v>722766.50699999998</v>
      </c>
      <c r="C17" s="21">
        <v>3894467.1910000001</v>
      </c>
      <c r="D17" s="21">
        <v>207.49299999999999</v>
      </c>
      <c r="E17" s="21">
        <v>207.54</v>
      </c>
      <c r="F17" s="2">
        <f t="shared" si="4"/>
        <v>4.6999999999997044E-2</v>
      </c>
      <c r="G17" s="2">
        <f t="shared" si="5"/>
        <v>2.208999999999722E-3</v>
      </c>
      <c r="H17" s="2">
        <f t="shared" si="6"/>
        <v>4.6999999999997044E-2</v>
      </c>
      <c r="I17" s="2">
        <f t="shared" si="7"/>
        <v>1.3284768133178773E-3</v>
      </c>
      <c r="L17" s="16"/>
    </row>
    <row r="18" spans="1:12" x14ac:dyDescent="0.25">
      <c r="A18" s="36" t="s">
        <v>59</v>
      </c>
      <c r="B18" s="21">
        <v>734567.06200000003</v>
      </c>
      <c r="C18" s="21">
        <v>3939125.3420000002</v>
      </c>
      <c r="D18" s="21">
        <v>864.47900000000004</v>
      </c>
      <c r="E18" s="21">
        <v>864.52</v>
      </c>
      <c r="F18" s="2">
        <f t="shared" si="4"/>
        <v>4.0999999999939973E-2</v>
      </c>
      <c r="G18" s="2">
        <f t="shared" si="5"/>
        <v>1.6809999999950777E-3</v>
      </c>
      <c r="H18" s="2">
        <f t="shared" si="6"/>
        <v>4.0999999999939973E-2</v>
      </c>
      <c r="I18" s="2">
        <f t="shared" si="7"/>
        <v>9.2709750296950881E-4</v>
      </c>
      <c r="K18" s="3"/>
      <c r="L18" s="6"/>
    </row>
    <row r="19" spans="1:12" x14ac:dyDescent="0.25">
      <c r="A19" s="36" t="s">
        <v>103</v>
      </c>
      <c r="B19" s="21">
        <v>724092.98199999996</v>
      </c>
      <c r="C19" s="21">
        <v>3974213.2570000002</v>
      </c>
      <c r="D19" s="21">
        <v>578.64499999999998</v>
      </c>
      <c r="E19" s="21">
        <v>578.67999999999995</v>
      </c>
      <c r="F19" s="2">
        <f t="shared" si="4"/>
        <v>3.4999999999968168E-2</v>
      </c>
      <c r="G19" s="2">
        <f t="shared" si="5"/>
        <v>1.2249999999977717E-3</v>
      </c>
      <c r="H19" s="2">
        <f t="shared" si="6"/>
        <v>3.4999999999968168E-2</v>
      </c>
      <c r="I19" s="2">
        <f t="shared" si="7"/>
        <v>5.9771819262667916E-4</v>
      </c>
    </row>
    <row r="20" spans="1:12" x14ac:dyDescent="0.25">
      <c r="A20" s="36" t="s">
        <v>68</v>
      </c>
      <c r="B20" s="21">
        <v>763340.63300000003</v>
      </c>
      <c r="C20" s="21">
        <v>3978071.4309999999</v>
      </c>
      <c r="D20" s="21">
        <v>1129.8050000000001</v>
      </c>
      <c r="E20" s="21">
        <v>1129.8399999999999</v>
      </c>
      <c r="F20" s="2">
        <f t="shared" si="4"/>
        <v>3.4999999999854481E-2</v>
      </c>
      <c r="G20" s="2">
        <f t="shared" si="5"/>
        <v>1.2249999999898137E-3</v>
      </c>
      <c r="H20" s="2">
        <f t="shared" si="6"/>
        <v>3.4999999999854481E-2</v>
      </c>
      <c r="I20" s="2">
        <f t="shared" si="7"/>
        <v>5.9771819262112024E-4</v>
      </c>
    </row>
    <row r="21" spans="1:12" x14ac:dyDescent="0.25">
      <c r="A21" s="36" t="s">
        <v>84</v>
      </c>
      <c r="B21" s="21">
        <v>761370.06499999994</v>
      </c>
      <c r="C21" s="21">
        <v>3876932.145</v>
      </c>
      <c r="D21" s="21">
        <v>707.58900000000006</v>
      </c>
      <c r="E21" s="21">
        <v>707.62</v>
      </c>
      <c r="F21" s="2">
        <f t="shared" si="4"/>
        <v>3.0999999999949068E-2</v>
      </c>
      <c r="G21" s="2">
        <f t="shared" si="5"/>
        <v>9.609999999968422E-4</v>
      </c>
      <c r="H21" s="2">
        <f t="shared" si="6"/>
        <v>3.0999999999949068E-2</v>
      </c>
      <c r="I21" s="2">
        <f t="shared" si="7"/>
        <v>4.1813198572953367E-4</v>
      </c>
    </row>
    <row r="22" spans="1:12" x14ac:dyDescent="0.25">
      <c r="A22" s="36" t="s">
        <v>88</v>
      </c>
      <c r="B22" s="21">
        <v>740940.28599999996</v>
      </c>
      <c r="C22" s="21">
        <v>3957559.3450000002</v>
      </c>
      <c r="D22" s="21">
        <v>1080.58</v>
      </c>
      <c r="E22" s="21">
        <v>1080.6099999999999</v>
      </c>
      <c r="F22" s="2">
        <f t="shared" si="4"/>
        <v>2.9999999999972715E-2</v>
      </c>
      <c r="G22" s="2">
        <f t="shared" si="5"/>
        <v>8.9999999999836294E-4</v>
      </c>
      <c r="H22" s="2">
        <f t="shared" si="6"/>
        <v>2.9999999999972715E-2</v>
      </c>
      <c r="I22" s="2">
        <f t="shared" si="7"/>
        <v>3.7823543400640052E-4</v>
      </c>
    </row>
    <row r="23" spans="1:12" x14ac:dyDescent="0.25">
      <c r="A23" s="36" t="s">
        <v>95</v>
      </c>
      <c r="B23" s="21">
        <v>730513.853</v>
      </c>
      <c r="C23" s="21">
        <v>3852417.73</v>
      </c>
      <c r="D23" s="21">
        <v>197.40199999999999</v>
      </c>
      <c r="E23" s="21">
        <v>197.43</v>
      </c>
      <c r="F23" s="2">
        <f t="shared" si="4"/>
        <v>2.8000000000020009E-2</v>
      </c>
      <c r="G23" s="2">
        <f t="shared" si="5"/>
        <v>7.840000000011205E-4</v>
      </c>
      <c r="H23" s="2">
        <f t="shared" si="6"/>
        <v>2.8000000000020009E-2</v>
      </c>
      <c r="I23" s="2">
        <f t="shared" si="7"/>
        <v>3.0444233055985053E-4</v>
      </c>
    </row>
    <row r="24" spans="1:12" x14ac:dyDescent="0.25">
      <c r="A24" s="36" t="s">
        <v>105</v>
      </c>
      <c r="B24" s="21">
        <v>721777.69299999997</v>
      </c>
      <c r="C24" s="21">
        <v>3965909.7549999999</v>
      </c>
      <c r="D24" s="21">
        <v>699.82799999999997</v>
      </c>
      <c r="E24" s="21">
        <v>699.85</v>
      </c>
      <c r="F24" s="2">
        <f t="shared" si="4"/>
        <v>2.2000000000048203E-2</v>
      </c>
      <c r="G24" s="2">
        <f t="shared" si="5"/>
        <v>4.8400000000212092E-4</v>
      </c>
      <c r="H24" s="2">
        <f t="shared" si="6"/>
        <v>2.2000000000048203E-2</v>
      </c>
      <c r="I24" s="2">
        <f t="shared" si="7"/>
        <v>1.3106302021532738E-4</v>
      </c>
    </row>
    <row r="25" spans="1:12" x14ac:dyDescent="0.25">
      <c r="A25" s="36" t="s">
        <v>70</v>
      </c>
      <c r="B25" s="21">
        <v>764896.03899999999</v>
      </c>
      <c r="C25" s="21">
        <v>3973412.4759999998</v>
      </c>
      <c r="D25" s="21">
        <v>1249.9780000000001</v>
      </c>
      <c r="E25" s="21">
        <v>1250</v>
      </c>
      <c r="F25" s="2">
        <f t="shared" si="4"/>
        <v>2.1999999999934516E-2</v>
      </c>
      <c r="G25" s="2">
        <f t="shared" si="5"/>
        <v>4.8399999999711873E-4</v>
      </c>
      <c r="H25" s="2">
        <f t="shared" si="6"/>
        <v>2.1999999999934516E-2</v>
      </c>
      <c r="I25" s="2">
        <f t="shared" si="7"/>
        <v>1.3106302021272435E-4</v>
      </c>
    </row>
    <row r="26" spans="1:12" x14ac:dyDescent="0.25">
      <c r="A26" s="36" t="s">
        <v>72</v>
      </c>
      <c r="B26" s="21">
        <v>747989.12800000003</v>
      </c>
      <c r="C26" s="21">
        <v>3935333.7790000001</v>
      </c>
      <c r="D26" s="21">
        <v>1045.4190000000001</v>
      </c>
      <c r="E26" s="21">
        <v>1045.44</v>
      </c>
      <c r="F26" s="2">
        <f t="shared" si="4"/>
        <v>2.0999999999958163E-2</v>
      </c>
      <c r="G26" s="2">
        <f t="shared" si="5"/>
        <v>4.4099999999824287E-4</v>
      </c>
      <c r="H26" s="2">
        <f t="shared" si="6"/>
        <v>2.0999999999958163E-2</v>
      </c>
      <c r="I26" s="2">
        <f t="shared" si="7"/>
        <v>1.091664684891947E-4</v>
      </c>
    </row>
    <row r="27" spans="1:12" x14ac:dyDescent="0.25">
      <c r="A27" s="36" t="s">
        <v>61</v>
      </c>
      <c r="B27" s="21">
        <v>741416.87100000004</v>
      </c>
      <c r="C27" s="21">
        <v>3957291.128</v>
      </c>
      <c r="D27" s="21">
        <v>1097.482</v>
      </c>
      <c r="E27" s="21">
        <v>1097.5</v>
      </c>
      <c r="F27" s="2">
        <f t="shared" si="4"/>
        <v>1.8000000000029104E-2</v>
      </c>
      <c r="G27" s="2">
        <f t="shared" si="5"/>
        <v>3.2400000000104773E-4</v>
      </c>
      <c r="H27" s="2">
        <f t="shared" si="6"/>
        <v>1.8000000000029104E-2</v>
      </c>
      <c r="I27" s="2">
        <f t="shared" si="7"/>
        <v>5.5476813318038171E-5</v>
      </c>
    </row>
    <row r="28" spans="1:12" x14ac:dyDescent="0.25">
      <c r="A28" s="36" t="s">
        <v>67</v>
      </c>
      <c r="B28" s="21">
        <v>755752.326</v>
      </c>
      <c r="C28" s="21">
        <v>3949363.2220000001</v>
      </c>
      <c r="D28" s="21">
        <v>1071.0219999999999</v>
      </c>
      <c r="E28" s="21">
        <v>1071.04</v>
      </c>
      <c r="F28" s="2">
        <f t="shared" si="4"/>
        <v>1.8000000000029104E-2</v>
      </c>
      <c r="G28" s="2">
        <f t="shared" si="5"/>
        <v>3.2400000000104773E-4</v>
      </c>
      <c r="H28" s="2">
        <f t="shared" si="6"/>
        <v>1.8000000000029104E-2</v>
      </c>
      <c r="I28" s="2">
        <f t="shared" si="7"/>
        <v>5.5476813318038171E-5</v>
      </c>
    </row>
    <row r="29" spans="1:12" x14ac:dyDescent="0.25">
      <c r="A29" s="36" t="s">
        <v>93</v>
      </c>
      <c r="B29" s="21">
        <v>737042.21600000001</v>
      </c>
      <c r="C29" s="21">
        <v>3940086.2749999999</v>
      </c>
      <c r="D29" s="21">
        <v>849.755</v>
      </c>
      <c r="E29" s="21">
        <v>849.77</v>
      </c>
      <c r="F29" s="2">
        <f t="shared" ref="F29:F53" si="8">E29-D29</f>
        <v>1.4999999999986358E-2</v>
      </c>
      <c r="G29" s="2">
        <f t="shared" ref="G29:G53" si="9">F29^2</f>
        <v>2.2499999999959073E-4</v>
      </c>
      <c r="H29" s="2">
        <f t="shared" ref="H29:H53" si="10">SQRT(G29)</f>
        <v>1.4999999999986358E-2</v>
      </c>
      <c r="I29" s="2">
        <f t="shared" ref="I29:I53" si="11">(F29-$L$2)^2</f>
        <v>1.9787158145018936E-5</v>
      </c>
    </row>
    <row r="30" spans="1:12" x14ac:dyDescent="0.25">
      <c r="A30" s="36" t="s">
        <v>101</v>
      </c>
      <c r="B30" s="21">
        <v>725692.57</v>
      </c>
      <c r="C30" s="21">
        <v>3979859.5610000002</v>
      </c>
      <c r="D30" s="21">
        <v>514.00599999999997</v>
      </c>
      <c r="E30" s="21">
        <v>514.02</v>
      </c>
      <c r="F30" s="2">
        <f t="shared" si="8"/>
        <v>1.4000000000010004E-2</v>
      </c>
      <c r="G30" s="2">
        <f t="shared" si="9"/>
        <v>1.9600000000028012E-4</v>
      </c>
      <c r="H30" s="2">
        <f t="shared" si="10"/>
        <v>1.4000000000010004E-2</v>
      </c>
      <c r="I30" s="2">
        <f t="shared" si="11"/>
        <v>1.1890606421054532E-5</v>
      </c>
    </row>
    <row r="31" spans="1:12" x14ac:dyDescent="0.25">
      <c r="A31" s="36" t="s">
        <v>58</v>
      </c>
      <c r="B31" s="21">
        <v>756143.96100000001</v>
      </c>
      <c r="C31" s="21">
        <v>3878534.5490000001</v>
      </c>
      <c r="D31" s="21">
        <v>662.89700000000005</v>
      </c>
      <c r="E31" s="21">
        <v>662.91</v>
      </c>
      <c r="F31" s="2">
        <f t="shared" si="8"/>
        <v>1.2999999999919964E-2</v>
      </c>
      <c r="G31" s="2">
        <f t="shared" si="9"/>
        <v>1.6899999999791908E-4</v>
      </c>
      <c r="H31" s="2">
        <f t="shared" si="10"/>
        <v>1.2999999999919964E-2</v>
      </c>
      <c r="I31" s="2">
        <f t="shared" si="11"/>
        <v>5.9940546964388672E-6</v>
      </c>
    </row>
    <row r="32" spans="1:12" x14ac:dyDescent="0.25">
      <c r="A32" s="36" t="s">
        <v>79</v>
      </c>
      <c r="B32" s="21">
        <v>761575.62899999996</v>
      </c>
      <c r="C32" s="21">
        <v>3866385.9139999999</v>
      </c>
      <c r="D32" s="21">
        <v>610.69799999999998</v>
      </c>
      <c r="E32" s="21">
        <v>610.71</v>
      </c>
      <c r="F32" s="2">
        <f t="shared" si="8"/>
        <v>1.2000000000057298E-2</v>
      </c>
      <c r="G32" s="2">
        <f t="shared" si="9"/>
        <v>1.4400000000137515E-4</v>
      </c>
      <c r="H32" s="2">
        <f t="shared" si="10"/>
        <v>1.2000000000057298E-2</v>
      </c>
      <c r="I32" s="2">
        <f t="shared" si="11"/>
        <v>2.0975029728419614E-6</v>
      </c>
    </row>
    <row r="33" spans="1:9" x14ac:dyDescent="0.25">
      <c r="A33" s="36" t="s">
        <v>90</v>
      </c>
      <c r="B33" s="21">
        <v>738165.98199999996</v>
      </c>
      <c r="C33" s="21">
        <v>3938133.14</v>
      </c>
      <c r="D33" s="21">
        <v>869.55499999999995</v>
      </c>
      <c r="E33" s="21">
        <v>869.56</v>
      </c>
      <c r="F33" s="2">
        <f t="shared" si="8"/>
        <v>4.9999999999954525E-3</v>
      </c>
      <c r="G33" s="2">
        <f t="shared" si="9"/>
        <v>2.4999999999954526E-5</v>
      </c>
      <c r="H33" s="2">
        <f t="shared" si="10"/>
        <v>4.9999999999954525E-3</v>
      </c>
      <c r="I33" s="2">
        <f t="shared" si="11"/>
        <v>3.0821640903643092E-5</v>
      </c>
    </row>
    <row r="34" spans="1:9" x14ac:dyDescent="0.25">
      <c r="A34" s="36" t="s">
        <v>92</v>
      </c>
      <c r="B34" s="21">
        <v>730389.41700000002</v>
      </c>
      <c r="C34" s="21">
        <v>3850937.2319999998</v>
      </c>
      <c r="D34" s="21">
        <v>190.96899999999999</v>
      </c>
      <c r="E34" s="21">
        <v>190.97</v>
      </c>
      <c r="F34" s="2">
        <f t="shared" si="8"/>
        <v>1.0000000000047748E-3</v>
      </c>
      <c r="G34" s="2">
        <f t="shared" si="9"/>
        <v>1.0000000000095496E-6</v>
      </c>
      <c r="H34" s="2">
        <f t="shared" si="10"/>
        <v>1.0000000000047748E-3</v>
      </c>
      <c r="I34" s="2">
        <f t="shared" si="11"/>
        <v>9.1235434006882302E-5</v>
      </c>
    </row>
    <row r="35" spans="1:9" x14ac:dyDescent="0.25">
      <c r="A35" s="36" t="s">
        <v>63</v>
      </c>
      <c r="B35" s="21">
        <v>761812.92299999995</v>
      </c>
      <c r="C35" s="21">
        <v>3881285.477</v>
      </c>
      <c r="D35" s="21">
        <v>750.25699999999995</v>
      </c>
      <c r="E35" s="21">
        <v>750.25</v>
      </c>
      <c r="F35" s="2">
        <f t="shared" si="8"/>
        <v>-6.9999999999481588E-3</v>
      </c>
      <c r="G35" s="2">
        <f t="shared" si="9"/>
        <v>4.899999999927422E-5</v>
      </c>
      <c r="H35" s="2">
        <f t="shared" si="10"/>
        <v>6.9999999999481588E-3</v>
      </c>
      <c r="I35" s="2">
        <f t="shared" si="11"/>
        <v>3.080630202119156E-4</v>
      </c>
    </row>
    <row r="36" spans="1:9" x14ac:dyDescent="0.25">
      <c r="A36" s="36" t="s">
        <v>81</v>
      </c>
      <c r="B36" s="21">
        <v>752638.027</v>
      </c>
      <c r="C36" s="21">
        <v>3948466.7940000002</v>
      </c>
      <c r="D36" s="21">
        <v>1084.47</v>
      </c>
      <c r="E36" s="21">
        <v>1084.46</v>
      </c>
      <c r="F36" s="2">
        <f t="shared" si="8"/>
        <v>-9.9999999999909051E-3</v>
      </c>
      <c r="G36" s="2">
        <f t="shared" si="9"/>
        <v>9.9999999999818103E-5</v>
      </c>
      <c r="H36" s="2">
        <f t="shared" si="10"/>
        <v>9.9999999999909051E-3</v>
      </c>
      <c r="I36" s="2">
        <f t="shared" si="11"/>
        <v>4.2237336504089728E-4</v>
      </c>
    </row>
    <row r="37" spans="1:9" x14ac:dyDescent="0.25">
      <c r="A37" s="36" t="s">
        <v>104</v>
      </c>
      <c r="B37" s="21">
        <v>723204.55500000005</v>
      </c>
      <c r="C37" s="21">
        <v>3971279.7080000001</v>
      </c>
      <c r="D37" s="21">
        <v>613.26</v>
      </c>
      <c r="E37" s="21">
        <v>613.25</v>
      </c>
      <c r="F37" s="2">
        <f t="shared" si="8"/>
        <v>-9.9999999999909051E-3</v>
      </c>
      <c r="G37" s="2">
        <f t="shared" si="9"/>
        <v>9.9999999999818103E-5</v>
      </c>
      <c r="H37" s="2">
        <f t="shared" si="10"/>
        <v>9.9999999999909051E-3</v>
      </c>
      <c r="I37" s="2">
        <f t="shared" si="11"/>
        <v>4.2237336504089728E-4</v>
      </c>
    </row>
    <row r="38" spans="1:9" x14ac:dyDescent="0.25">
      <c r="A38" s="36" t="s">
        <v>69</v>
      </c>
      <c r="B38" s="21">
        <v>765190.94299999997</v>
      </c>
      <c r="C38" s="21">
        <v>3976912.5120000001</v>
      </c>
      <c r="D38" s="21">
        <v>1151.5360000000001</v>
      </c>
      <c r="E38" s="21">
        <v>1151.52</v>
      </c>
      <c r="F38" s="2">
        <f t="shared" si="8"/>
        <v>-1.6000000000076398E-2</v>
      </c>
      <c r="G38" s="2">
        <f t="shared" si="9"/>
        <v>2.560000000024447E-4</v>
      </c>
      <c r="H38" s="2">
        <f t="shared" si="10"/>
        <v>1.6000000000076398E-2</v>
      </c>
      <c r="I38" s="2">
        <f t="shared" si="11"/>
        <v>7.049940547003995E-4</v>
      </c>
    </row>
    <row r="39" spans="1:9" x14ac:dyDescent="0.25">
      <c r="A39" s="36" t="s">
        <v>91</v>
      </c>
      <c r="B39" s="21">
        <v>752171.08</v>
      </c>
      <c r="C39" s="21">
        <v>3837283.233</v>
      </c>
      <c r="D39" s="21">
        <v>529.81600000000003</v>
      </c>
      <c r="E39" s="21">
        <v>529.79999999999995</v>
      </c>
      <c r="F39" s="2">
        <f t="shared" si="8"/>
        <v>-1.6000000000076398E-2</v>
      </c>
      <c r="G39" s="2">
        <f t="shared" si="9"/>
        <v>2.560000000024447E-4</v>
      </c>
      <c r="H39" s="2">
        <f t="shared" si="10"/>
        <v>1.6000000000076398E-2</v>
      </c>
      <c r="I39" s="2">
        <f t="shared" si="11"/>
        <v>7.049940547003995E-4</v>
      </c>
    </row>
    <row r="40" spans="1:9" x14ac:dyDescent="0.25">
      <c r="A40" s="36" t="s">
        <v>65</v>
      </c>
      <c r="B40" s="21">
        <v>747011.04099999997</v>
      </c>
      <c r="C40" s="21">
        <v>3941260.1910000001</v>
      </c>
      <c r="D40" s="21">
        <v>1028.8779999999999</v>
      </c>
      <c r="E40" s="21">
        <v>1028.8599999999999</v>
      </c>
      <c r="F40" s="2">
        <f t="shared" si="8"/>
        <v>-1.8000000000029104E-2</v>
      </c>
      <c r="G40" s="2">
        <f t="shared" si="9"/>
        <v>3.2400000000104773E-4</v>
      </c>
      <c r="H40" s="2">
        <f t="shared" si="10"/>
        <v>1.8000000000029104E-2</v>
      </c>
      <c r="I40" s="2">
        <f t="shared" si="11"/>
        <v>8.1520095124969487E-4</v>
      </c>
    </row>
    <row r="41" spans="1:9" x14ac:dyDescent="0.25">
      <c r="A41" s="36" t="s">
        <v>87</v>
      </c>
      <c r="B41" s="21">
        <v>744692.34400000004</v>
      </c>
      <c r="C41" s="21">
        <v>3933754.88</v>
      </c>
      <c r="D41" s="21">
        <v>987.14800000000002</v>
      </c>
      <c r="E41" s="21">
        <v>987.13</v>
      </c>
      <c r="F41" s="2">
        <f t="shared" si="8"/>
        <v>-1.8000000000029104E-2</v>
      </c>
      <c r="G41" s="2">
        <f t="shared" si="9"/>
        <v>3.2400000000104773E-4</v>
      </c>
      <c r="H41" s="2">
        <f t="shared" si="10"/>
        <v>1.8000000000029104E-2</v>
      </c>
      <c r="I41" s="2">
        <f t="shared" si="11"/>
        <v>8.1520095124969487E-4</v>
      </c>
    </row>
    <row r="42" spans="1:9" x14ac:dyDescent="0.25">
      <c r="A42" s="36" t="s">
        <v>89</v>
      </c>
      <c r="B42" s="21">
        <v>748925.78700000001</v>
      </c>
      <c r="C42" s="21">
        <v>3945884.264</v>
      </c>
      <c r="D42" s="21">
        <v>1092.683</v>
      </c>
      <c r="E42" s="21">
        <v>1092.6500000000001</v>
      </c>
      <c r="F42" s="2">
        <f t="shared" si="8"/>
        <v>-3.2999999999901775E-2</v>
      </c>
      <c r="G42" s="2">
        <f t="shared" si="9"/>
        <v>1.088999999993517E-3</v>
      </c>
      <c r="H42" s="2">
        <f t="shared" si="10"/>
        <v>3.2999999999901775E-2</v>
      </c>
      <c r="I42" s="2">
        <f t="shared" si="11"/>
        <v>1.8967526753771557E-3</v>
      </c>
    </row>
    <row r="43" spans="1:9" x14ac:dyDescent="0.25">
      <c r="A43" s="36" t="s">
        <v>73</v>
      </c>
      <c r="B43" s="21">
        <v>732572.38500000001</v>
      </c>
      <c r="C43" s="21">
        <v>3958276.6290000002</v>
      </c>
      <c r="D43" s="21">
        <v>793.71600000000001</v>
      </c>
      <c r="E43" s="21">
        <v>793.68</v>
      </c>
      <c r="F43" s="2">
        <f t="shared" si="8"/>
        <v>-3.6000000000058208E-2</v>
      </c>
      <c r="G43" s="2">
        <f t="shared" si="9"/>
        <v>1.2960000000041909E-3</v>
      </c>
      <c r="H43" s="2">
        <f t="shared" si="10"/>
        <v>3.6000000000058208E-2</v>
      </c>
      <c r="I43" s="2">
        <f t="shared" si="11"/>
        <v>2.1670630202186665E-3</v>
      </c>
    </row>
    <row r="44" spans="1:9" x14ac:dyDescent="0.25">
      <c r="A44" s="36" t="s">
        <v>60</v>
      </c>
      <c r="B44" s="21">
        <v>743074.36899999995</v>
      </c>
      <c r="C44" s="21">
        <v>3958499.7510000002</v>
      </c>
      <c r="D44" s="21">
        <v>1169.3579999999999</v>
      </c>
      <c r="E44" s="21">
        <v>1169.32</v>
      </c>
      <c r="F44" s="2">
        <f t="shared" si="8"/>
        <v>-3.8000000000010914E-2</v>
      </c>
      <c r="G44" s="2">
        <f t="shared" si="9"/>
        <v>1.4440000000008294E-3</v>
      </c>
      <c r="H44" s="2">
        <f t="shared" si="10"/>
        <v>3.8000000000010914E-2</v>
      </c>
      <c r="I44" s="2">
        <f t="shared" si="11"/>
        <v>2.3572699167659973E-3</v>
      </c>
    </row>
    <row r="45" spans="1:9" x14ac:dyDescent="0.25">
      <c r="A45" s="36" t="s">
        <v>57</v>
      </c>
      <c r="B45" s="21">
        <v>749152.61100000003</v>
      </c>
      <c r="C45" s="21">
        <v>3836757.8319999999</v>
      </c>
      <c r="D45" s="21">
        <v>488.50099999999998</v>
      </c>
      <c r="E45" s="21">
        <v>488.46</v>
      </c>
      <c r="F45" s="2">
        <f t="shared" si="8"/>
        <v>-4.0999999999996817E-2</v>
      </c>
      <c r="G45" s="2">
        <f t="shared" si="9"/>
        <v>1.6809999999997389E-3</v>
      </c>
      <c r="H45" s="2">
        <f t="shared" si="10"/>
        <v>4.0999999999996817E-2</v>
      </c>
      <c r="I45" s="2">
        <f t="shared" si="11"/>
        <v>2.6575802615921452E-3</v>
      </c>
    </row>
    <row r="46" spans="1:9" x14ac:dyDescent="0.25">
      <c r="A46" s="36" t="s">
        <v>66</v>
      </c>
      <c r="B46" s="21">
        <v>748832.79599999997</v>
      </c>
      <c r="C46" s="21">
        <v>3948364.7930000001</v>
      </c>
      <c r="D46" s="21">
        <v>1092.971</v>
      </c>
      <c r="E46" s="21">
        <v>1092.92</v>
      </c>
      <c r="F46" s="2">
        <f t="shared" si="8"/>
        <v>-5.0999999999930878E-2</v>
      </c>
      <c r="G46" s="2">
        <f t="shared" si="9"/>
        <v>2.6009999999929497E-3</v>
      </c>
      <c r="H46" s="2">
        <f t="shared" si="10"/>
        <v>5.0999999999930878E-2</v>
      </c>
      <c r="I46" s="2">
        <f t="shared" si="11"/>
        <v>3.7886147443424167E-3</v>
      </c>
    </row>
    <row r="47" spans="1:9" x14ac:dyDescent="0.25">
      <c r="A47" s="36" t="s">
        <v>100</v>
      </c>
      <c r="B47" s="21">
        <v>727291.48800000001</v>
      </c>
      <c r="C47" s="21">
        <v>3956205.94</v>
      </c>
      <c r="D47" s="21">
        <v>737.34299999999996</v>
      </c>
      <c r="E47" s="21">
        <v>737.29</v>
      </c>
      <c r="F47" s="2">
        <f t="shared" si="8"/>
        <v>-5.2999999999997272E-2</v>
      </c>
      <c r="G47" s="2">
        <f t="shared" si="9"/>
        <v>2.8089999999997106E-3</v>
      </c>
      <c r="H47" s="2">
        <f t="shared" si="10"/>
        <v>5.2999999999997272E-2</v>
      </c>
      <c r="I47" s="2">
        <f t="shared" si="11"/>
        <v>4.0388216409022694E-3</v>
      </c>
    </row>
    <row r="48" spans="1:9" x14ac:dyDescent="0.25">
      <c r="A48" s="36" t="s">
        <v>98</v>
      </c>
      <c r="B48" s="21">
        <v>738844.53099999996</v>
      </c>
      <c r="C48" s="21">
        <v>3922510.26</v>
      </c>
      <c r="D48" s="21">
        <v>992.33399999999995</v>
      </c>
      <c r="E48" s="21">
        <v>992.28</v>
      </c>
      <c r="F48" s="2">
        <f t="shared" si="8"/>
        <v>-5.3999999999973625E-2</v>
      </c>
      <c r="G48" s="2">
        <f t="shared" si="9"/>
        <v>2.9159999999971513E-3</v>
      </c>
      <c r="H48" s="2">
        <f t="shared" si="10"/>
        <v>5.3999999999973625E-2</v>
      </c>
      <c r="I48" s="2">
        <f t="shared" si="11"/>
        <v>4.1669250891750564E-3</v>
      </c>
    </row>
    <row r="49" spans="1:9" x14ac:dyDescent="0.25">
      <c r="A49" s="36" t="s">
        <v>56</v>
      </c>
      <c r="B49" s="21">
        <v>723811.99300000002</v>
      </c>
      <c r="C49" s="21">
        <v>3884541.6</v>
      </c>
      <c r="D49" s="21">
        <v>322.49400000000003</v>
      </c>
      <c r="E49" s="21">
        <v>322.44</v>
      </c>
      <c r="F49" s="21">
        <f t="shared" si="8"/>
        <v>-5.4000000000030468E-2</v>
      </c>
      <c r="G49" s="21">
        <f t="shared" si="9"/>
        <v>2.9160000000032905E-3</v>
      </c>
      <c r="H49" s="21">
        <f t="shared" si="10"/>
        <v>5.4000000000030468E-2</v>
      </c>
      <c r="I49" s="21">
        <f t="shared" si="11"/>
        <v>4.1669250891823951E-3</v>
      </c>
    </row>
    <row r="50" spans="1:9" x14ac:dyDescent="0.25">
      <c r="A50" s="36" t="s">
        <v>77</v>
      </c>
      <c r="B50" s="21">
        <v>768485.79500000004</v>
      </c>
      <c r="C50" s="21">
        <v>3975922.622</v>
      </c>
      <c r="D50" s="21">
        <v>1211.18</v>
      </c>
      <c r="E50" s="21">
        <v>1211.1199999999999</v>
      </c>
      <c r="F50" s="21">
        <f t="shared" si="8"/>
        <v>-6.0000000000172804E-2</v>
      </c>
      <c r="G50" s="21">
        <f t="shared" si="9"/>
        <v>3.6000000000207364E-3</v>
      </c>
      <c r="H50" s="21">
        <f t="shared" si="10"/>
        <v>6.0000000000172804E-2</v>
      </c>
      <c r="I50" s="21">
        <f t="shared" si="11"/>
        <v>4.9775457788579155E-3</v>
      </c>
    </row>
    <row r="51" spans="1:9" x14ac:dyDescent="0.25">
      <c r="A51" s="36" t="s">
        <v>82</v>
      </c>
      <c r="B51" s="21">
        <v>747205.74399999995</v>
      </c>
      <c r="C51" s="21">
        <v>3934281.1430000002</v>
      </c>
      <c r="D51" s="21">
        <v>1037.1099999999999</v>
      </c>
      <c r="E51" s="21">
        <v>1037.04</v>
      </c>
      <c r="F51" s="21">
        <f t="shared" si="8"/>
        <v>-6.9999999999936335E-2</v>
      </c>
      <c r="G51" s="21">
        <f t="shared" si="9"/>
        <v>4.8999999999910868E-3</v>
      </c>
      <c r="H51" s="21">
        <f t="shared" si="10"/>
        <v>6.9999999999936335E-2</v>
      </c>
      <c r="I51" s="21">
        <f t="shared" si="11"/>
        <v>6.4885802615817284E-3</v>
      </c>
    </row>
    <row r="52" spans="1:9" x14ac:dyDescent="0.25">
      <c r="A52" s="36" t="s">
        <v>62</v>
      </c>
      <c r="B52" s="21">
        <v>750074.57900000003</v>
      </c>
      <c r="C52" s="21">
        <v>3919819.8259999999</v>
      </c>
      <c r="D52" s="21">
        <v>1087.7090000000001</v>
      </c>
      <c r="E52" s="21">
        <v>1087.58</v>
      </c>
      <c r="F52" s="21">
        <f t="shared" si="8"/>
        <v>-0.12900000000013279</v>
      </c>
      <c r="G52" s="21">
        <f t="shared" si="9"/>
        <v>1.664100000003426E-2</v>
      </c>
      <c r="H52" s="21">
        <f t="shared" si="10"/>
        <v>0.12900000000013279</v>
      </c>
      <c r="I52" s="21">
        <f t="shared" si="11"/>
        <v>1.947468370990391E-2</v>
      </c>
    </row>
    <row r="53" spans="1:9" x14ac:dyDescent="0.25">
      <c r="A53" s="36" t="s">
        <v>96</v>
      </c>
      <c r="B53" s="21">
        <v>751485.85600000003</v>
      </c>
      <c r="C53" s="21">
        <v>3921730.915</v>
      </c>
      <c r="D53" s="21">
        <v>1149.0519999999999</v>
      </c>
      <c r="E53" s="21">
        <v>1148.9000000000001</v>
      </c>
      <c r="F53" s="21">
        <f t="shared" si="8"/>
        <v>-0.15199999999981628</v>
      </c>
      <c r="G53" s="21">
        <f t="shared" si="9"/>
        <v>2.3103999999944148E-2</v>
      </c>
      <c r="H53" s="21">
        <f t="shared" si="10"/>
        <v>0.15199999999981628</v>
      </c>
      <c r="I53" s="21">
        <f t="shared" si="11"/>
        <v>2.6423063020151561E-2</v>
      </c>
    </row>
    <row r="54" spans="1:9" x14ac:dyDescent="0.25">
      <c r="A54" s="36" t="s">
        <v>99</v>
      </c>
      <c r="B54" s="21">
        <v>732247.53799999994</v>
      </c>
      <c r="C54" s="21">
        <v>3931155.2349999999</v>
      </c>
      <c r="D54" s="21">
        <v>986.00800000000004</v>
      </c>
      <c r="E54" s="21">
        <v>985.84</v>
      </c>
      <c r="F54" s="21">
        <f t="shared" ref="F54:F58" si="12">E54-D54</f>
        <v>-0.16800000000000637</v>
      </c>
      <c r="G54" s="21">
        <f t="shared" ref="G54:G58" si="13">F54^2</f>
        <v>2.822400000000214E-2</v>
      </c>
      <c r="H54" s="21">
        <f t="shared" ref="H54:H58" si="14">SQRT(G54)</f>
        <v>0.16800000000000637</v>
      </c>
      <c r="I54" s="21">
        <f t="shared" ref="I54:I58" si="15">(F54-$L$2)^2</f>
        <v>3.1880718192627083E-2</v>
      </c>
    </row>
    <row r="55" spans="1:9" x14ac:dyDescent="0.25">
      <c r="A55" s="36" t="s">
        <v>108</v>
      </c>
      <c r="B55" s="21">
        <v>260570.587</v>
      </c>
      <c r="C55" s="21">
        <v>3844844.5210000002</v>
      </c>
      <c r="D55" s="21">
        <v>617.03499999999997</v>
      </c>
      <c r="E55" s="21">
        <v>617.1</v>
      </c>
      <c r="F55" s="21">
        <f t="shared" si="12"/>
        <v>6.500000000005457E-2</v>
      </c>
      <c r="G55" s="21">
        <f t="shared" si="13"/>
        <v>4.2250000000070937E-3</v>
      </c>
      <c r="H55" s="21">
        <f t="shared" si="14"/>
        <v>6.500000000005457E-2</v>
      </c>
      <c r="I55" s="21">
        <f t="shared" si="15"/>
        <v>2.9646147443588211E-3</v>
      </c>
    </row>
    <row r="56" spans="1:9" x14ac:dyDescent="0.25">
      <c r="A56" s="36" t="s">
        <v>109</v>
      </c>
      <c r="B56" s="21">
        <v>262268.86499999999</v>
      </c>
      <c r="C56" s="21">
        <v>3840606.0019999999</v>
      </c>
      <c r="D56" s="21">
        <v>597.68100000000004</v>
      </c>
      <c r="E56" s="21">
        <v>597.66999999999996</v>
      </c>
      <c r="F56" s="21">
        <f t="shared" si="12"/>
        <v>-1.1000000000080945E-2</v>
      </c>
      <c r="G56" s="21">
        <f t="shared" si="13"/>
        <v>1.2100000000178079E-4</v>
      </c>
      <c r="H56" s="21">
        <f t="shared" si="14"/>
        <v>1.1000000000080945E-2</v>
      </c>
      <c r="I56" s="21">
        <f t="shared" si="15"/>
        <v>4.6447681332060532E-4</v>
      </c>
    </row>
    <row r="57" spans="1:9" x14ac:dyDescent="0.25">
      <c r="A57" s="36" t="s">
        <v>110</v>
      </c>
      <c r="B57" s="21">
        <v>253632.76199999999</v>
      </c>
      <c r="C57" s="21">
        <v>3915632.716</v>
      </c>
      <c r="D57" s="21">
        <v>1130.404</v>
      </c>
      <c r="E57" s="21">
        <v>1130.3900000000001</v>
      </c>
      <c r="F57" s="21">
        <f t="shared" si="12"/>
        <v>-1.3999999999896318E-2</v>
      </c>
      <c r="G57" s="21">
        <f t="shared" si="13"/>
        <v>1.9599999999709688E-4</v>
      </c>
      <c r="H57" s="21">
        <f t="shared" si="14"/>
        <v>1.3999999999896318E-2</v>
      </c>
      <c r="I57" s="21">
        <f t="shared" si="15"/>
        <v>6.0278715813956083E-4</v>
      </c>
    </row>
    <row r="58" spans="1:9" x14ac:dyDescent="0.25">
      <c r="A58" s="36" t="s">
        <v>111</v>
      </c>
      <c r="B58" s="21">
        <v>253986.217</v>
      </c>
      <c r="C58" s="21">
        <v>3916920.7289999998</v>
      </c>
      <c r="D58" s="21">
        <v>1110.6579999999999</v>
      </c>
      <c r="E58" s="21">
        <v>1110.6199999999999</v>
      </c>
      <c r="F58" s="21">
        <f t="shared" si="12"/>
        <v>-3.8000000000010914E-2</v>
      </c>
      <c r="G58" s="21">
        <f t="shared" si="13"/>
        <v>1.4440000000008294E-3</v>
      </c>
      <c r="H58" s="21">
        <f t="shared" si="14"/>
        <v>3.8000000000010914E-2</v>
      </c>
      <c r="I58" s="21">
        <f t="shared" si="15"/>
        <v>2.3572699167659973E-3</v>
      </c>
    </row>
    <row r="59" spans="1:9" x14ac:dyDescent="0.25">
      <c r="A59" s="36" t="s">
        <v>112</v>
      </c>
      <c r="B59" s="21">
        <v>260746.04300000001</v>
      </c>
      <c r="C59" s="21">
        <v>3847493.4580000001</v>
      </c>
      <c r="D59" s="21">
        <v>615.13599999999997</v>
      </c>
      <c r="E59" s="21">
        <v>615.05999999999995</v>
      </c>
      <c r="F59" s="21">
        <f t="shared" ref="F59" si="16">E59-D59</f>
        <v>-7.6000000000021828E-2</v>
      </c>
      <c r="G59" s="21">
        <f t="shared" ref="G59" si="17">F59^2</f>
        <v>5.7760000000033175E-3</v>
      </c>
      <c r="H59" s="21">
        <f t="shared" ref="H59" si="18">SQRT(G59)</f>
        <v>7.6000000000021828E-2</v>
      </c>
      <c r="I59" s="21">
        <f t="shared" ref="I59" si="19">(F59-$L$2)^2</f>
        <v>7.491200951250835E-3</v>
      </c>
    </row>
    <row r="60" spans="1:9" x14ac:dyDescent="0.25">
      <c r="A60" s="36"/>
      <c r="B60" s="21"/>
      <c r="C60" s="21"/>
      <c r="D60" s="21"/>
      <c r="E60" s="21"/>
      <c r="F60" s="21"/>
      <c r="G60" s="21"/>
      <c r="H60" s="21"/>
      <c r="I60" s="21"/>
    </row>
    <row r="61" spans="1:9" x14ac:dyDescent="0.25">
      <c r="A61" s="36"/>
      <c r="B61" s="21"/>
      <c r="C61" s="21"/>
      <c r="D61" s="21"/>
      <c r="E61" s="21"/>
      <c r="F61" s="21"/>
      <c r="G61" s="21"/>
      <c r="H61" s="21"/>
      <c r="I61" s="21"/>
    </row>
    <row r="62" spans="1:9" x14ac:dyDescent="0.25">
      <c r="A62" s="36"/>
      <c r="B62" s="21"/>
      <c r="C62" s="21"/>
      <c r="D62" s="21"/>
      <c r="E62" s="21"/>
      <c r="F62" s="21"/>
      <c r="G62" s="21"/>
      <c r="H62" s="21"/>
      <c r="I62" s="21"/>
    </row>
    <row r="63" spans="1:9" x14ac:dyDescent="0.25">
      <c r="A63" s="36"/>
      <c r="B63" s="21"/>
      <c r="C63" s="21"/>
      <c r="D63" s="21"/>
      <c r="E63" s="21"/>
      <c r="F63" s="21"/>
      <c r="G63" s="21"/>
      <c r="H63" s="21"/>
      <c r="I63" s="21"/>
    </row>
    <row r="64" spans="1:9" x14ac:dyDescent="0.25">
      <c r="A64" s="36"/>
      <c r="B64" s="21"/>
      <c r="C64" s="21"/>
      <c r="D64" s="21"/>
      <c r="E64" s="21"/>
      <c r="F64" s="21"/>
      <c r="G64" s="21"/>
      <c r="H64" s="21"/>
      <c r="I64" s="21"/>
    </row>
    <row r="65" spans="1:9" x14ac:dyDescent="0.25">
      <c r="A65" s="36"/>
      <c r="B65" s="21"/>
      <c r="C65" s="21"/>
      <c r="D65" s="21"/>
      <c r="E65" s="21"/>
      <c r="F65" s="21"/>
      <c r="G65" s="21"/>
      <c r="H65" s="21"/>
      <c r="I65" s="21"/>
    </row>
    <row r="66" spans="1:9" x14ac:dyDescent="0.25">
      <c r="A66" s="36"/>
      <c r="B66" s="21"/>
      <c r="C66" s="21"/>
      <c r="D66" s="21"/>
      <c r="E66" s="21"/>
      <c r="F66" s="21"/>
      <c r="G66" s="21"/>
      <c r="H66" s="21"/>
      <c r="I66" s="21"/>
    </row>
    <row r="67" spans="1:9" x14ac:dyDescent="0.25">
      <c r="A67" s="36"/>
      <c r="B67" s="21"/>
      <c r="C67" s="21"/>
      <c r="D67" s="21"/>
      <c r="E67" s="21"/>
      <c r="F67" s="21"/>
      <c r="G67" s="21"/>
      <c r="H67" s="21"/>
      <c r="I67" s="21"/>
    </row>
    <row r="68" spans="1:9" x14ac:dyDescent="0.25">
      <c r="A68" s="36"/>
      <c r="B68" s="21"/>
      <c r="C68" s="21"/>
      <c r="D68" s="21"/>
      <c r="E68" s="21"/>
      <c r="F68" s="21"/>
      <c r="G68" s="21"/>
      <c r="H68" s="21"/>
      <c r="I68" s="21"/>
    </row>
    <row r="69" spans="1:9" x14ac:dyDescent="0.25">
      <c r="A69" s="36"/>
      <c r="B69" s="21"/>
      <c r="C69" s="21"/>
      <c r="D69" s="21"/>
      <c r="E69" s="21"/>
      <c r="F69" s="21"/>
      <c r="G69" s="21"/>
      <c r="H69" s="21"/>
      <c r="I69" s="21"/>
    </row>
    <row r="70" spans="1:9" x14ac:dyDescent="0.25">
      <c r="A70" s="36"/>
      <c r="B70" s="21"/>
      <c r="C70" s="21"/>
      <c r="D70" s="21"/>
      <c r="E70" s="21"/>
      <c r="F70" s="21"/>
      <c r="G70" s="21"/>
      <c r="H70" s="21"/>
      <c r="I70" s="21"/>
    </row>
    <row r="71" spans="1:9" x14ac:dyDescent="0.25">
      <c r="A71" s="36"/>
      <c r="B71" s="21"/>
      <c r="C71" s="21"/>
      <c r="D71" s="21"/>
      <c r="E71" s="21"/>
      <c r="F71" s="21"/>
      <c r="G71" s="21"/>
      <c r="H71" s="21"/>
      <c r="I71" s="21"/>
    </row>
    <row r="72" spans="1:9" x14ac:dyDescent="0.25">
      <c r="A72" s="36"/>
      <c r="B72" s="21"/>
      <c r="C72" s="21"/>
      <c r="D72" s="21"/>
      <c r="E72" s="21"/>
      <c r="F72" s="21"/>
      <c r="G72" s="21"/>
      <c r="H72" s="21"/>
      <c r="I72" s="21"/>
    </row>
    <row r="73" spans="1:9" x14ac:dyDescent="0.25">
      <c r="A73" s="36"/>
      <c r="B73" s="21"/>
      <c r="C73" s="21"/>
      <c r="D73" s="21"/>
      <c r="E73" s="21"/>
      <c r="F73" s="21"/>
      <c r="G73" s="21"/>
      <c r="H73" s="21"/>
      <c r="I73" s="21"/>
    </row>
    <row r="74" spans="1:9" x14ac:dyDescent="0.25">
      <c r="A74" s="36"/>
      <c r="B74" s="21"/>
      <c r="C74" s="21"/>
      <c r="D74" s="21"/>
      <c r="E74" s="21"/>
      <c r="F74" s="21"/>
      <c r="G74" s="21"/>
      <c r="H74" s="21"/>
      <c r="I74" s="21"/>
    </row>
    <row r="75" spans="1:9" x14ac:dyDescent="0.25">
      <c r="A75" s="36"/>
      <c r="B75" s="21"/>
      <c r="C75" s="21"/>
      <c r="D75" s="21"/>
      <c r="E75" s="21"/>
      <c r="F75" s="21"/>
      <c r="G75" s="21"/>
      <c r="H75" s="21"/>
      <c r="I75" s="21"/>
    </row>
    <row r="76" spans="1:9" x14ac:dyDescent="0.25">
      <c r="A76" s="36"/>
      <c r="B76" s="21"/>
      <c r="C76" s="21"/>
      <c r="D76" s="21"/>
      <c r="E76" s="21"/>
      <c r="F76" s="21"/>
      <c r="G76" s="21"/>
      <c r="H76" s="21"/>
      <c r="I76" s="21"/>
    </row>
    <row r="77" spans="1:9" x14ac:dyDescent="0.25">
      <c r="A77" s="36"/>
      <c r="B77" s="21"/>
      <c r="C77" s="21"/>
      <c r="D77" s="21"/>
      <c r="E77" s="21"/>
      <c r="F77" s="21"/>
      <c r="G77" s="21"/>
      <c r="H77" s="21"/>
      <c r="I77" s="21"/>
    </row>
    <row r="78" spans="1:9" x14ac:dyDescent="0.25">
      <c r="A78" s="36"/>
      <c r="B78" s="21"/>
      <c r="C78" s="21"/>
      <c r="D78" s="21"/>
      <c r="E78" s="21"/>
      <c r="F78" s="21"/>
      <c r="G78" s="21"/>
      <c r="H78" s="21"/>
      <c r="I78" s="21"/>
    </row>
    <row r="79" spans="1:9" x14ac:dyDescent="0.25">
      <c r="A79" s="36"/>
      <c r="B79" s="21"/>
      <c r="C79" s="21"/>
      <c r="D79" s="21"/>
      <c r="E79" s="21"/>
      <c r="F79" s="21"/>
      <c r="G79" s="21"/>
      <c r="H79" s="21"/>
      <c r="I79" s="21"/>
    </row>
    <row r="80" spans="1:9" x14ac:dyDescent="0.25">
      <c r="A80" s="36"/>
      <c r="B80" s="21"/>
      <c r="C80" s="21"/>
      <c r="D80" s="21"/>
      <c r="E80" s="21"/>
      <c r="F80" s="21"/>
      <c r="G80" s="21"/>
      <c r="H80" s="21"/>
      <c r="I80" s="21"/>
    </row>
    <row r="81" spans="1:9" x14ac:dyDescent="0.25">
      <c r="A81" s="36"/>
      <c r="B81" s="21"/>
      <c r="C81" s="21"/>
      <c r="D81" s="21"/>
      <c r="E81" s="21"/>
      <c r="F81" s="21"/>
      <c r="G81" s="21"/>
      <c r="H81" s="21"/>
      <c r="I81" s="21"/>
    </row>
    <row r="82" spans="1:9" x14ac:dyDescent="0.25">
      <c r="A82" s="36"/>
      <c r="B82" s="21"/>
      <c r="C82" s="21"/>
      <c r="D82" s="21"/>
      <c r="E82" s="21"/>
      <c r="F82" s="21"/>
      <c r="G82" s="21"/>
      <c r="H82" s="21"/>
      <c r="I82" s="21"/>
    </row>
    <row r="83" spans="1:9" x14ac:dyDescent="0.25">
      <c r="A83" s="36"/>
      <c r="B83" s="21"/>
      <c r="C83" s="21"/>
      <c r="D83" s="21"/>
      <c r="E83" s="21"/>
      <c r="F83" s="21"/>
      <c r="G83" s="21"/>
      <c r="H83" s="21"/>
      <c r="I83" s="21"/>
    </row>
    <row r="84" spans="1:9" x14ac:dyDescent="0.25">
      <c r="A84" s="36"/>
      <c r="B84" s="21"/>
      <c r="C84" s="21"/>
      <c r="D84" s="21"/>
      <c r="E84" s="21"/>
      <c r="F84" s="21"/>
      <c r="G84" s="21"/>
      <c r="H84" s="21"/>
      <c r="I84" s="21"/>
    </row>
    <row r="85" spans="1:9" x14ac:dyDescent="0.25">
      <c r="A85" s="36"/>
      <c r="B85" s="21"/>
      <c r="C85" s="21"/>
      <c r="D85" s="21"/>
      <c r="E85" s="21"/>
      <c r="F85" s="21"/>
      <c r="G85" s="21"/>
      <c r="H85" s="21"/>
      <c r="I85" s="21"/>
    </row>
    <row r="86" spans="1:9" x14ac:dyDescent="0.25">
      <c r="A86" s="36"/>
      <c r="B86" s="21"/>
      <c r="C86" s="21"/>
      <c r="D86" s="21"/>
      <c r="E86" s="21"/>
      <c r="F86" s="21"/>
      <c r="G86" s="21"/>
      <c r="H86" s="21"/>
      <c r="I86" s="21"/>
    </row>
    <row r="87" spans="1:9" x14ac:dyDescent="0.25">
      <c r="A87" s="36"/>
      <c r="B87" s="21"/>
      <c r="C87" s="21"/>
      <c r="D87" s="21"/>
      <c r="E87" s="21"/>
      <c r="F87" s="21"/>
      <c r="G87" s="21"/>
      <c r="H87" s="21"/>
      <c r="I87" s="21"/>
    </row>
    <row r="88" spans="1:9" x14ac:dyDescent="0.25">
      <c r="A88" s="36"/>
      <c r="B88" s="21"/>
      <c r="C88" s="21"/>
      <c r="D88" s="21"/>
      <c r="E88" s="21"/>
      <c r="F88" s="21"/>
      <c r="G88" s="21"/>
      <c r="H88" s="21"/>
      <c r="I88" s="21"/>
    </row>
    <row r="89" spans="1:9" x14ac:dyDescent="0.25">
      <c r="A89" s="36"/>
      <c r="B89" s="21"/>
      <c r="C89" s="21"/>
      <c r="D89" s="21"/>
      <c r="E89" s="21"/>
      <c r="F89" s="21"/>
      <c r="G89" s="21"/>
      <c r="H89" s="21"/>
      <c r="I89" s="21"/>
    </row>
    <row r="90" spans="1:9" x14ac:dyDescent="0.25">
      <c r="A90" s="36"/>
      <c r="B90" s="21"/>
      <c r="C90" s="21"/>
      <c r="D90" s="21"/>
      <c r="E90" s="21"/>
      <c r="F90" s="21"/>
      <c r="G90" s="21"/>
      <c r="H90" s="21"/>
      <c r="I90" s="21"/>
    </row>
    <row r="91" spans="1:9" x14ac:dyDescent="0.25">
      <c r="A91" s="36"/>
      <c r="B91" s="21"/>
      <c r="C91" s="21"/>
      <c r="D91" s="21"/>
      <c r="E91" s="21"/>
      <c r="F91" s="21"/>
      <c r="G91" s="21"/>
      <c r="H91" s="21"/>
      <c r="I91" s="21"/>
    </row>
    <row r="92" spans="1:9" x14ac:dyDescent="0.25">
      <c r="A92" s="36"/>
      <c r="B92" s="21"/>
      <c r="C92" s="21"/>
      <c r="D92" s="21"/>
      <c r="E92" s="21"/>
      <c r="F92" s="21"/>
      <c r="G92" s="21"/>
      <c r="H92" s="21"/>
      <c r="I92" s="21"/>
    </row>
  </sheetData>
  <sortState xmlns:xlrd2="http://schemas.microsoft.com/office/spreadsheetml/2017/richdata2" ref="A2:I72">
    <sortCondition ref="A1"/>
  </sortState>
  <mergeCells count="2">
    <mergeCell ref="K11:K14"/>
    <mergeCell ref="L11:L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9"/>
  <sheetViews>
    <sheetView zoomScaleNormal="100" workbookViewId="0">
      <selection activeCell="L11" sqref="L11:L14"/>
    </sheetView>
  </sheetViews>
  <sheetFormatPr defaultRowHeight="15" x14ac:dyDescent="0.25"/>
  <cols>
    <col min="1" max="1" width="16" bestFit="1" customWidth="1"/>
    <col min="2" max="2" width="11" style="10" bestFit="1" customWidth="1"/>
    <col min="3" max="3" width="12" style="10" bestFit="1" customWidth="1"/>
    <col min="4" max="4" width="9" style="10" bestFit="1" customWidth="1"/>
    <col min="5" max="5" width="11.42578125" style="10" customWidth="1"/>
    <col min="6" max="9" width="11.42578125" customWidth="1"/>
    <col min="10" max="10" width="14.140625" customWidth="1"/>
    <col min="11" max="11" width="24.28515625" bestFit="1" customWidth="1"/>
  </cols>
  <sheetData>
    <row r="1" spans="1:12" ht="16.5" thickBot="1" x14ac:dyDescent="0.35">
      <c r="A1" s="1" t="s">
        <v>0</v>
      </c>
      <c r="B1" s="19" t="s">
        <v>1</v>
      </c>
      <c r="C1" s="19" t="s">
        <v>2</v>
      </c>
      <c r="D1" s="19" t="s">
        <v>3</v>
      </c>
      <c r="E1" s="1" t="s">
        <v>21</v>
      </c>
      <c r="F1" s="1" t="s">
        <v>5</v>
      </c>
      <c r="G1" s="1" t="s">
        <v>6</v>
      </c>
      <c r="H1" s="1" t="s">
        <v>14</v>
      </c>
      <c r="I1" s="1" t="s">
        <v>12</v>
      </c>
      <c r="L1" s="11" t="s">
        <v>4</v>
      </c>
    </row>
    <row r="2" spans="1:12" x14ac:dyDescent="0.25">
      <c r="A2" s="30" t="s">
        <v>80</v>
      </c>
      <c r="B2" s="30">
        <v>742148.44799999997</v>
      </c>
      <c r="C2" s="30">
        <v>3931569.4109999998</v>
      </c>
      <c r="D2" s="30">
        <v>948.53800000000001</v>
      </c>
      <c r="E2" s="30">
        <v>948.68</v>
      </c>
      <c r="F2" s="2">
        <f t="shared" ref="F2:F4" si="0">E2-D2</f>
        <v>0.14199999999993906</v>
      </c>
      <c r="G2" s="2">
        <f t="shared" ref="G2:G4" si="1">F2^2</f>
        <v>2.0163999999982696E-2</v>
      </c>
      <c r="H2" s="2">
        <f t="shared" ref="H2:H4" si="2">SQRT(G2)</f>
        <v>0.14199999999993906</v>
      </c>
      <c r="I2" s="2">
        <f t="shared" ref="I2:I4" si="3">(F2-$L$2)^2</f>
        <v>1.8948946492258468E-2</v>
      </c>
      <c r="K2" s="3" t="s">
        <v>7</v>
      </c>
      <c r="L2" s="7">
        <f>AVERAGE(F:F)</f>
        <v>4.3448275861918701E-3</v>
      </c>
    </row>
    <row r="3" spans="1:12" x14ac:dyDescent="0.25">
      <c r="A3" s="30" t="s">
        <v>74</v>
      </c>
      <c r="B3" s="30">
        <v>748176.326</v>
      </c>
      <c r="C3" s="30">
        <v>3921704.0970000001</v>
      </c>
      <c r="D3" s="30">
        <v>1080.3710000000001</v>
      </c>
      <c r="E3" s="30">
        <v>1080.51</v>
      </c>
      <c r="F3" s="2">
        <f t="shared" si="0"/>
        <v>0.13899999999989632</v>
      </c>
      <c r="G3" s="2">
        <f t="shared" si="1"/>
        <v>1.9320999999971177E-2</v>
      </c>
      <c r="H3" s="2">
        <f t="shared" si="2"/>
        <v>0.13899999999989632</v>
      </c>
      <c r="I3" s="2">
        <f t="shared" si="3"/>
        <v>1.813201545776447E-2</v>
      </c>
      <c r="K3" s="3" t="s">
        <v>8</v>
      </c>
      <c r="L3" s="8">
        <f>MIN(F:F)</f>
        <v>-0.16800000000000637</v>
      </c>
    </row>
    <row r="4" spans="1:12" x14ac:dyDescent="0.25">
      <c r="A4" s="30" t="s">
        <v>76</v>
      </c>
      <c r="B4" s="30">
        <v>740033.74800000002</v>
      </c>
      <c r="C4" s="30">
        <v>3941685.409</v>
      </c>
      <c r="D4" s="30">
        <v>885.97900000000004</v>
      </c>
      <c r="E4" s="30">
        <v>886.1</v>
      </c>
      <c r="F4" s="2">
        <f t="shared" si="0"/>
        <v>0.1209999999999809</v>
      </c>
      <c r="G4" s="2">
        <f t="shared" si="1"/>
        <v>1.4640999999995378E-2</v>
      </c>
      <c r="H4" s="2">
        <f t="shared" si="2"/>
        <v>0.1209999999999809</v>
      </c>
      <c r="I4" s="2">
        <f t="shared" si="3"/>
        <v>1.3608429250890846E-2</v>
      </c>
      <c r="K4" s="3" t="s">
        <v>9</v>
      </c>
      <c r="L4" s="8">
        <f>MAX(F:F)</f>
        <v>0.14199999999993906</v>
      </c>
    </row>
    <row r="5" spans="1:12" x14ac:dyDescent="0.25">
      <c r="A5" s="36" t="s">
        <v>86</v>
      </c>
      <c r="B5" s="21">
        <v>742503.51100000006</v>
      </c>
      <c r="C5" s="21">
        <v>3939333.338</v>
      </c>
      <c r="D5" s="21">
        <v>924.77499999999998</v>
      </c>
      <c r="E5" s="21">
        <v>924.89</v>
      </c>
      <c r="F5" s="2">
        <f t="shared" ref="F5:F36" si="4">E5-D5</f>
        <v>0.11500000000000909</v>
      </c>
      <c r="G5" s="2">
        <f t="shared" ref="G5:G36" si="5">F5^2</f>
        <v>1.3225000000002091E-2</v>
      </c>
      <c r="H5" s="2">
        <f t="shared" ref="H5:H36" si="6">SQRT(G5)</f>
        <v>0.11500000000000909</v>
      </c>
      <c r="I5" s="2">
        <f t="shared" ref="I5:I36" si="7">(F5-$L$2)^2</f>
        <v>1.2244567181931617E-2</v>
      </c>
      <c r="K5" s="3" t="s">
        <v>10</v>
      </c>
      <c r="L5" s="8">
        <f>AVERAGE(H:H)</f>
        <v>4.9689655172407511E-2</v>
      </c>
    </row>
    <row r="6" spans="1:12" ht="18" x14ac:dyDescent="0.35">
      <c r="A6" s="36" t="s">
        <v>97</v>
      </c>
      <c r="B6" s="21">
        <v>745830.61600000004</v>
      </c>
      <c r="C6" s="21">
        <v>3925448.4180000001</v>
      </c>
      <c r="D6" s="21">
        <v>1053.075</v>
      </c>
      <c r="E6" s="21">
        <v>1053.18</v>
      </c>
      <c r="F6" s="2">
        <f t="shared" si="4"/>
        <v>0.10500000000001819</v>
      </c>
      <c r="G6" s="2">
        <f t="shared" si="5"/>
        <v>1.102500000000382E-2</v>
      </c>
      <c r="H6" s="2">
        <f t="shared" si="6"/>
        <v>0.10500000000001819</v>
      </c>
      <c r="I6" s="2">
        <f t="shared" si="7"/>
        <v>1.0131463733657104E-2</v>
      </c>
      <c r="K6" s="3" t="s">
        <v>13</v>
      </c>
      <c r="L6" s="8">
        <f>SQRT(SUM(G:G)/COUNTIF(G:G,"&gt;=0"))</f>
        <v>6.4469452803837174E-2</v>
      </c>
    </row>
    <row r="7" spans="1:12" x14ac:dyDescent="0.25">
      <c r="A7" s="30" t="s">
        <v>83</v>
      </c>
      <c r="B7" s="30">
        <v>736760.11399999994</v>
      </c>
      <c r="C7" s="30">
        <v>3933476.5249999999</v>
      </c>
      <c r="D7" s="30">
        <v>896.18600000000004</v>
      </c>
      <c r="E7" s="30">
        <v>896.29</v>
      </c>
      <c r="F7" s="2">
        <f t="shared" si="4"/>
        <v>0.10399999999992815</v>
      </c>
      <c r="G7" s="2">
        <f t="shared" si="5"/>
        <v>1.0815999999985055E-2</v>
      </c>
      <c r="H7" s="2">
        <f t="shared" si="6"/>
        <v>0.10399999999992815</v>
      </c>
      <c r="I7" s="2">
        <f t="shared" si="7"/>
        <v>9.9311533888115054E-3</v>
      </c>
      <c r="K7" s="3" t="s">
        <v>11</v>
      </c>
      <c r="L7" s="8">
        <f>SQRT(AVERAGE(I:I))</f>
        <v>6.4322879429270383E-2</v>
      </c>
    </row>
    <row r="8" spans="1:12" x14ac:dyDescent="0.25">
      <c r="A8" s="30" t="s">
        <v>85</v>
      </c>
      <c r="B8" s="30">
        <v>741108.875</v>
      </c>
      <c r="C8" s="30">
        <v>3943505.111</v>
      </c>
      <c r="D8" s="30">
        <v>921.51</v>
      </c>
      <c r="E8" s="30">
        <v>921.6</v>
      </c>
      <c r="F8" s="2">
        <f t="shared" si="4"/>
        <v>9.0000000000031832E-2</v>
      </c>
      <c r="G8" s="2">
        <f t="shared" si="5"/>
        <v>8.1000000000057294E-3</v>
      </c>
      <c r="H8" s="2">
        <f t="shared" si="6"/>
        <v>9.0000000000031832E-2</v>
      </c>
      <c r="I8" s="2">
        <f t="shared" si="7"/>
        <v>7.3368085612446508E-3</v>
      </c>
      <c r="K8" s="3" t="s">
        <v>15</v>
      </c>
      <c r="L8" s="8">
        <f>L2</f>
        <v>4.3448275861918701E-3</v>
      </c>
    </row>
    <row r="9" spans="1:12" x14ac:dyDescent="0.25">
      <c r="A9" s="30" t="s">
        <v>107</v>
      </c>
      <c r="B9" s="30">
        <v>735093.66399999999</v>
      </c>
      <c r="C9" s="30">
        <v>3933494.932</v>
      </c>
      <c r="D9" s="30">
        <v>916.625</v>
      </c>
      <c r="E9" s="30">
        <v>916.68</v>
      </c>
      <c r="F9" s="2">
        <f t="shared" si="4"/>
        <v>5.4999999999949978E-2</v>
      </c>
      <c r="G9" s="2">
        <f t="shared" si="5"/>
        <v>3.0249999999944974E-3</v>
      </c>
      <c r="H9" s="2">
        <f t="shared" si="6"/>
        <v>5.4999999999949978E-2</v>
      </c>
      <c r="I9" s="2">
        <f t="shared" si="7"/>
        <v>2.5659464922675604E-3</v>
      </c>
      <c r="K9" s="3" t="s">
        <v>16</v>
      </c>
      <c r="L9" s="8">
        <f>MEDIAN(F:F)</f>
        <v>1.1000000000024102E-2</v>
      </c>
    </row>
    <row r="10" spans="1:12" ht="15.75" thickBot="1" x14ac:dyDescent="0.3">
      <c r="A10" s="36" t="s">
        <v>94</v>
      </c>
      <c r="B10" s="21">
        <v>751442.22499999998</v>
      </c>
      <c r="C10" s="21">
        <v>3838596.1490000002</v>
      </c>
      <c r="D10" s="21">
        <v>484.51799999999997</v>
      </c>
      <c r="E10" s="21">
        <v>484.57</v>
      </c>
      <c r="F10" s="2">
        <f t="shared" si="4"/>
        <v>5.2000000000020918E-2</v>
      </c>
      <c r="G10" s="2">
        <f t="shared" si="5"/>
        <v>2.7040000000021756E-3</v>
      </c>
      <c r="H10" s="2">
        <f t="shared" si="6"/>
        <v>5.2000000000020918E-2</v>
      </c>
      <c r="I10" s="2">
        <f t="shared" si="7"/>
        <v>2.2710154577917732E-3</v>
      </c>
      <c r="K10" s="3" t="s">
        <v>17</v>
      </c>
      <c r="L10" s="9">
        <f>SKEW(F:F)</f>
        <v>-0.20813687247162102</v>
      </c>
    </row>
    <row r="11" spans="1:12" x14ac:dyDescent="0.25">
      <c r="A11" s="36" t="s">
        <v>71</v>
      </c>
      <c r="B11" s="21">
        <v>724762.83600000001</v>
      </c>
      <c r="C11" s="21">
        <v>3977307.6430000002</v>
      </c>
      <c r="D11" s="21">
        <v>551.99900000000002</v>
      </c>
      <c r="E11" s="21">
        <v>552.04999999999995</v>
      </c>
      <c r="F11" s="2">
        <f t="shared" si="4"/>
        <v>5.0999999999930878E-2</v>
      </c>
      <c r="G11" s="2">
        <f t="shared" si="5"/>
        <v>2.6009999999929497E-3</v>
      </c>
      <c r="H11" s="2">
        <f t="shared" si="6"/>
        <v>5.0999999999930878E-2</v>
      </c>
      <c r="I11" s="2">
        <f t="shared" si="7"/>
        <v>2.1767051129557135E-3</v>
      </c>
      <c r="K11" s="43" t="s">
        <v>19</v>
      </c>
      <c r="L11" s="47">
        <f>L6*1.96</f>
        <v>0.12636012749552086</v>
      </c>
    </row>
    <row r="12" spans="1:12" x14ac:dyDescent="0.25">
      <c r="A12" s="36" t="s">
        <v>102</v>
      </c>
      <c r="B12" s="21">
        <v>725153.522</v>
      </c>
      <c r="C12" s="21">
        <v>3984898.932</v>
      </c>
      <c r="D12" s="21">
        <v>524.09199999999998</v>
      </c>
      <c r="E12" s="21">
        <v>524.14</v>
      </c>
      <c r="F12" s="2">
        <f t="shared" si="4"/>
        <v>4.8000000000001819E-2</v>
      </c>
      <c r="G12" s="2">
        <f t="shared" si="5"/>
        <v>2.3040000000001748E-3</v>
      </c>
      <c r="H12" s="2">
        <f t="shared" si="6"/>
        <v>4.8000000000001819E-2</v>
      </c>
      <c r="I12" s="2">
        <f t="shared" si="7"/>
        <v>1.9057740784794734E-3</v>
      </c>
      <c r="K12" s="44"/>
      <c r="L12" s="48"/>
    </row>
    <row r="13" spans="1:12" x14ac:dyDescent="0.25">
      <c r="A13" s="36" t="s">
        <v>106</v>
      </c>
      <c r="B13" s="21">
        <v>735147.13199999998</v>
      </c>
      <c r="C13" s="21">
        <v>3943204.8829999999</v>
      </c>
      <c r="D13" s="21">
        <v>823.89300000000003</v>
      </c>
      <c r="E13" s="21">
        <v>823.94</v>
      </c>
      <c r="F13" s="21">
        <f t="shared" si="4"/>
        <v>4.7000000000025466E-2</v>
      </c>
      <c r="G13" s="21">
        <f t="shared" si="5"/>
        <v>2.2090000000023939E-3</v>
      </c>
      <c r="H13" s="21">
        <f t="shared" si="6"/>
        <v>4.7000000000025466E-2</v>
      </c>
      <c r="I13" s="21">
        <f t="shared" si="7"/>
        <v>1.8194637336538706E-3</v>
      </c>
      <c r="K13" s="45"/>
      <c r="L13" s="49"/>
    </row>
    <row r="14" spans="1:12" ht="15.75" thickBot="1" x14ac:dyDescent="0.3">
      <c r="A14" s="36" t="s">
        <v>158</v>
      </c>
      <c r="B14" s="21">
        <v>722766.50699999998</v>
      </c>
      <c r="C14" s="21">
        <v>3894467.1910000001</v>
      </c>
      <c r="D14" s="21">
        <v>207.49299999999999</v>
      </c>
      <c r="E14" s="21">
        <v>207.54</v>
      </c>
      <c r="F14" s="21">
        <f t="shared" si="4"/>
        <v>4.6999999999997044E-2</v>
      </c>
      <c r="G14" s="21">
        <f t="shared" si="5"/>
        <v>2.208999999999722E-3</v>
      </c>
      <c r="H14" s="21">
        <f t="shared" si="6"/>
        <v>4.6999999999997044E-2</v>
      </c>
      <c r="I14" s="21">
        <f t="shared" si="7"/>
        <v>1.8194637336514461E-3</v>
      </c>
      <c r="K14" s="46"/>
      <c r="L14" s="50"/>
    </row>
    <row r="15" spans="1:12" ht="15.75" customHeight="1" x14ac:dyDescent="0.35">
      <c r="A15" s="36" t="s">
        <v>78</v>
      </c>
      <c r="B15" s="21">
        <v>722720.50899999996</v>
      </c>
      <c r="C15" s="21">
        <v>3888023.6370000001</v>
      </c>
      <c r="D15" s="21">
        <v>278.45600000000002</v>
      </c>
      <c r="E15" s="21">
        <v>278.5</v>
      </c>
      <c r="F15" s="21">
        <f t="shared" si="4"/>
        <v>4.399999999998272E-2</v>
      </c>
      <c r="G15" s="21">
        <f t="shared" si="5"/>
        <v>1.9359999999984793E-3</v>
      </c>
      <c r="H15" s="21">
        <f t="shared" si="6"/>
        <v>4.399999999998272E-2</v>
      </c>
      <c r="I15" s="21">
        <f t="shared" si="7"/>
        <v>1.5725326991674789E-3</v>
      </c>
      <c r="K15" s="4" t="s">
        <v>18</v>
      </c>
      <c r="L15" s="5">
        <v>0.19600000000000001</v>
      </c>
    </row>
    <row r="16" spans="1:12" ht="15.75" customHeight="1" x14ac:dyDescent="0.25">
      <c r="A16" s="36" t="s">
        <v>59</v>
      </c>
      <c r="B16" s="21">
        <v>734567.06200000003</v>
      </c>
      <c r="C16" s="21">
        <v>3939125.3420000002</v>
      </c>
      <c r="D16" s="21">
        <v>864.47900000000004</v>
      </c>
      <c r="E16" s="21">
        <v>864.52</v>
      </c>
      <c r="F16" s="21">
        <f t="shared" si="4"/>
        <v>4.0999999999939973E-2</v>
      </c>
      <c r="G16" s="21">
        <f t="shared" si="5"/>
        <v>1.6809999999950777E-3</v>
      </c>
      <c r="H16" s="21">
        <f t="shared" si="6"/>
        <v>4.0999999999939973E-2</v>
      </c>
      <c r="I16" s="21">
        <f t="shared" si="7"/>
        <v>1.3436016646816002E-3</v>
      </c>
      <c r="L16" s="16"/>
    </row>
    <row r="17" spans="1:12" ht="15.75" customHeight="1" x14ac:dyDescent="0.25">
      <c r="A17" s="36" t="s">
        <v>103</v>
      </c>
      <c r="B17" s="21">
        <v>724092.98199999996</v>
      </c>
      <c r="C17" s="21">
        <v>3974213.2570000002</v>
      </c>
      <c r="D17" s="21">
        <v>578.64499999999998</v>
      </c>
      <c r="E17" s="21">
        <v>578.67999999999995</v>
      </c>
      <c r="F17" s="21">
        <f t="shared" si="4"/>
        <v>3.4999999999968168E-2</v>
      </c>
      <c r="G17" s="21">
        <f t="shared" si="5"/>
        <v>1.2249999999977717E-3</v>
      </c>
      <c r="H17" s="21">
        <f t="shared" si="6"/>
        <v>3.4999999999968168E-2</v>
      </c>
      <c r="I17" s="21">
        <f t="shared" si="7"/>
        <v>9.3973959571835148E-4</v>
      </c>
      <c r="L17" s="16"/>
    </row>
    <row r="18" spans="1:12" x14ac:dyDescent="0.25">
      <c r="A18" s="36" t="s">
        <v>68</v>
      </c>
      <c r="B18" s="21">
        <v>763340.63300000003</v>
      </c>
      <c r="C18" s="21">
        <v>3978071.4309999999</v>
      </c>
      <c r="D18" s="21">
        <v>1129.8050000000001</v>
      </c>
      <c r="E18" s="21">
        <v>1129.8399999999999</v>
      </c>
      <c r="F18" s="21">
        <f t="shared" si="4"/>
        <v>3.4999999999854481E-2</v>
      </c>
      <c r="G18" s="21">
        <f t="shared" si="5"/>
        <v>1.2249999999898137E-3</v>
      </c>
      <c r="H18" s="21">
        <f t="shared" si="6"/>
        <v>3.4999999999854481E-2</v>
      </c>
      <c r="I18" s="21">
        <f t="shared" si="7"/>
        <v>9.3973959571138125E-4</v>
      </c>
      <c r="K18" s="3"/>
      <c r="L18" s="6"/>
    </row>
    <row r="19" spans="1:12" x14ac:dyDescent="0.25">
      <c r="A19" s="30" t="s">
        <v>84</v>
      </c>
      <c r="B19" s="30">
        <v>761370.06499999994</v>
      </c>
      <c r="C19" s="30">
        <v>3876932.145</v>
      </c>
      <c r="D19" s="30">
        <v>707.58900000000006</v>
      </c>
      <c r="E19" s="30">
        <v>707.62</v>
      </c>
      <c r="F19" s="21">
        <f t="shared" si="4"/>
        <v>3.0999999999949068E-2</v>
      </c>
      <c r="G19" s="21">
        <f t="shared" si="5"/>
        <v>9.609999999968422E-4</v>
      </c>
      <c r="H19" s="21">
        <f t="shared" si="6"/>
        <v>3.0999999999949068E-2</v>
      </c>
      <c r="I19" s="21">
        <f t="shared" si="7"/>
        <v>7.1049821640712285E-4</v>
      </c>
    </row>
    <row r="20" spans="1:12" x14ac:dyDescent="0.25">
      <c r="A20" s="30" t="s">
        <v>88</v>
      </c>
      <c r="B20" s="30">
        <v>740940.28599999996</v>
      </c>
      <c r="C20" s="30">
        <v>3957559.3450000002</v>
      </c>
      <c r="D20" s="30">
        <v>1080.58</v>
      </c>
      <c r="E20" s="30">
        <v>1080.6099999999999</v>
      </c>
      <c r="F20" s="21">
        <f t="shared" si="4"/>
        <v>2.9999999999972715E-2</v>
      </c>
      <c r="G20" s="21">
        <f t="shared" si="5"/>
        <v>8.9999999999836294E-4</v>
      </c>
      <c r="H20" s="21">
        <f t="shared" si="6"/>
        <v>2.9999999999972715E-2</v>
      </c>
      <c r="I20" s="21">
        <f t="shared" si="7"/>
        <v>6.581878715808218E-4</v>
      </c>
    </row>
    <row r="21" spans="1:12" x14ac:dyDescent="0.25">
      <c r="A21" s="30" t="s">
        <v>64</v>
      </c>
      <c r="B21" s="30">
        <v>767278.83400000003</v>
      </c>
      <c r="C21" s="30">
        <v>3862546.5890000002</v>
      </c>
      <c r="D21" s="30">
        <v>699.20100000000002</v>
      </c>
      <c r="E21" s="30">
        <v>699.23</v>
      </c>
      <c r="F21" s="21">
        <f t="shared" si="4"/>
        <v>2.8999999999996362E-2</v>
      </c>
      <c r="G21" s="21">
        <f t="shared" si="5"/>
        <v>8.4099999999978896E-4</v>
      </c>
      <c r="H21" s="21">
        <f t="shared" si="6"/>
        <v>2.8999999999996362E-2</v>
      </c>
      <c r="I21" s="21">
        <f t="shared" si="7"/>
        <v>6.0787752675442615E-4</v>
      </c>
    </row>
    <row r="22" spans="1:12" x14ac:dyDescent="0.25">
      <c r="A22" s="36" t="s">
        <v>72</v>
      </c>
      <c r="B22" s="21">
        <v>747989.12800000003</v>
      </c>
      <c r="C22" s="21">
        <v>3935333.7790000001</v>
      </c>
      <c r="D22" s="21">
        <v>1045.4190000000001</v>
      </c>
      <c r="E22" s="21">
        <v>1045.44</v>
      </c>
      <c r="F22" s="21">
        <f t="shared" si="4"/>
        <v>2.0999999999958163E-2</v>
      </c>
      <c r="G22" s="21">
        <f t="shared" si="5"/>
        <v>4.4099999999824287E-4</v>
      </c>
      <c r="H22" s="21">
        <f t="shared" si="6"/>
        <v>2.0999999999958163E-2</v>
      </c>
      <c r="I22" s="21">
        <f t="shared" si="7"/>
        <v>2.7739476813228177E-4</v>
      </c>
    </row>
    <row r="23" spans="1:12" x14ac:dyDescent="0.25">
      <c r="A23" s="30" t="s">
        <v>61</v>
      </c>
      <c r="B23" s="30">
        <v>741416.87100000004</v>
      </c>
      <c r="C23" s="30">
        <v>3957291.128</v>
      </c>
      <c r="D23" s="30">
        <v>1097.482</v>
      </c>
      <c r="E23" s="30">
        <v>1097.5</v>
      </c>
      <c r="F23" s="21">
        <f t="shared" si="4"/>
        <v>1.8000000000029104E-2</v>
      </c>
      <c r="G23" s="21">
        <f t="shared" si="5"/>
        <v>3.2400000000104773E-4</v>
      </c>
      <c r="H23" s="21">
        <f t="shared" si="6"/>
        <v>1.8000000000029104E-2</v>
      </c>
      <c r="I23" s="21">
        <f t="shared" si="7"/>
        <v>1.8646373365162138E-4</v>
      </c>
    </row>
    <row r="24" spans="1:12" x14ac:dyDescent="0.25">
      <c r="A24" s="30" t="s">
        <v>67</v>
      </c>
      <c r="B24" s="30">
        <v>755752.326</v>
      </c>
      <c r="C24" s="30">
        <v>3949363.2220000001</v>
      </c>
      <c r="D24" s="30">
        <v>1071.0219999999999</v>
      </c>
      <c r="E24" s="30">
        <v>1071.04</v>
      </c>
      <c r="F24" s="21">
        <f t="shared" si="4"/>
        <v>1.8000000000029104E-2</v>
      </c>
      <c r="G24" s="21">
        <f t="shared" si="5"/>
        <v>3.2400000000104773E-4</v>
      </c>
      <c r="H24" s="21">
        <f t="shared" si="6"/>
        <v>1.8000000000029104E-2</v>
      </c>
      <c r="I24" s="21">
        <f t="shared" si="7"/>
        <v>1.8646373365162138E-4</v>
      </c>
    </row>
    <row r="25" spans="1:12" x14ac:dyDescent="0.25">
      <c r="A25" s="36" t="s">
        <v>95</v>
      </c>
      <c r="B25" s="21">
        <v>730513.853</v>
      </c>
      <c r="C25" s="21">
        <v>3852417.73</v>
      </c>
      <c r="D25" s="21">
        <v>197.40199999999999</v>
      </c>
      <c r="E25" s="21">
        <v>197.42</v>
      </c>
      <c r="F25" s="21">
        <f t="shared" si="4"/>
        <v>1.8000000000000682E-2</v>
      </c>
      <c r="G25" s="21">
        <f t="shared" si="5"/>
        <v>3.2400000000002457E-4</v>
      </c>
      <c r="H25" s="21">
        <f t="shared" si="6"/>
        <v>1.8000000000000682E-2</v>
      </c>
      <c r="I25" s="21">
        <f t="shared" si="7"/>
        <v>1.8646373365084517E-4</v>
      </c>
    </row>
    <row r="26" spans="1:12" x14ac:dyDescent="0.25">
      <c r="A26" s="30" t="s">
        <v>93</v>
      </c>
      <c r="B26" s="30">
        <v>737042.21600000001</v>
      </c>
      <c r="C26" s="30">
        <v>3940086.2749999999</v>
      </c>
      <c r="D26" s="30">
        <v>849.755</v>
      </c>
      <c r="E26" s="30">
        <v>849.77</v>
      </c>
      <c r="F26" s="21">
        <f t="shared" si="4"/>
        <v>1.4999999999986358E-2</v>
      </c>
      <c r="G26" s="21">
        <f t="shared" si="5"/>
        <v>2.2499999999959073E-4</v>
      </c>
      <c r="H26" s="21">
        <f t="shared" si="6"/>
        <v>1.4999999999986358E-2</v>
      </c>
      <c r="I26" s="21">
        <f t="shared" si="7"/>
        <v>1.1353269916768704E-4</v>
      </c>
    </row>
    <row r="27" spans="1:12" x14ac:dyDescent="0.25">
      <c r="A27" s="36" t="s">
        <v>101</v>
      </c>
      <c r="B27" s="21">
        <v>725692.57</v>
      </c>
      <c r="C27" s="21">
        <v>3979859.5610000002</v>
      </c>
      <c r="D27" s="21">
        <v>514.00599999999997</v>
      </c>
      <c r="E27" s="21">
        <v>514.02</v>
      </c>
      <c r="F27" s="21">
        <f t="shared" si="4"/>
        <v>1.4000000000010004E-2</v>
      </c>
      <c r="G27" s="21">
        <f t="shared" si="5"/>
        <v>1.9600000000028012E-4</v>
      </c>
      <c r="H27" s="21">
        <f t="shared" si="6"/>
        <v>1.4000000000010004E-2</v>
      </c>
      <c r="I27" s="21">
        <f t="shared" si="7"/>
        <v>9.3222354340554697E-5</v>
      </c>
    </row>
    <row r="28" spans="1:12" x14ac:dyDescent="0.25">
      <c r="A28" s="36" t="s">
        <v>58</v>
      </c>
      <c r="B28" s="21">
        <v>756143.96100000001</v>
      </c>
      <c r="C28" s="21">
        <v>3878534.5490000001</v>
      </c>
      <c r="D28" s="21">
        <v>662.89700000000005</v>
      </c>
      <c r="E28" s="21">
        <v>662.91</v>
      </c>
      <c r="F28" s="21">
        <f t="shared" si="4"/>
        <v>1.2999999999919964E-2</v>
      </c>
      <c r="G28" s="21">
        <f t="shared" si="5"/>
        <v>1.6899999999791908E-4</v>
      </c>
      <c r="H28" s="21">
        <f t="shared" si="6"/>
        <v>1.2999999999919964E-2</v>
      </c>
      <c r="I28" s="21">
        <f t="shared" si="7"/>
        <v>7.4912009511359802E-5</v>
      </c>
    </row>
    <row r="29" spans="1:12" x14ac:dyDescent="0.25">
      <c r="A29" s="36" t="s">
        <v>79</v>
      </c>
      <c r="B29" s="21">
        <v>761575.62899999996</v>
      </c>
      <c r="C29" s="21">
        <v>3866385.9139999999</v>
      </c>
      <c r="D29" s="21">
        <v>610.69799999999998</v>
      </c>
      <c r="E29" s="21">
        <v>610.71</v>
      </c>
      <c r="F29" s="21">
        <f t="shared" si="4"/>
        <v>1.2000000000057298E-2</v>
      </c>
      <c r="G29" s="21">
        <f t="shared" si="5"/>
        <v>1.4400000000137515E-4</v>
      </c>
      <c r="H29" s="21">
        <f t="shared" si="6"/>
        <v>1.2000000000057298E-2</v>
      </c>
      <c r="I29" s="21">
        <f t="shared" si="7"/>
        <v>5.8601664686006244E-5</v>
      </c>
    </row>
    <row r="30" spans="1:12" x14ac:dyDescent="0.25">
      <c r="A30" s="30" t="s">
        <v>75</v>
      </c>
      <c r="B30" s="30">
        <v>764346.77399999998</v>
      </c>
      <c r="C30" s="30">
        <v>3984795.602</v>
      </c>
      <c r="D30" s="30">
        <v>977.4</v>
      </c>
      <c r="E30" s="30">
        <v>977.41</v>
      </c>
      <c r="F30" s="21">
        <f t="shared" si="4"/>
        <v>9.9999999999909051E-3</v>
      </c>
      <c r="G30" s="21">
        <f t="shared" si="5"/>
        <v>9.9999999999818103E-5</v>
      </c>
      <c r="H30" s="21">
        <f t="shared" si="6"/>
        <v>9.9999999999909051E-3</v>
      </c>
      <c r="I30" s="21">
        <f t="shared" si="7"/>
        <v>3.19809750297936E-5</v>
      </c>
    </row>
    <row r="31" spans="1:12" x14ac:dyDescent="0.25">
      <c r="A31" s="36" t="s">
        <v>70</v>
      </c>
      <c r="B31" s="21">
        <v>764896.03899999999</v>
      </c>
      <c r="C31" s="21">
        <v>3973412.4759999998</v>
      </c>
      <c r="D31" s="21">
        <v>1249.9780000000001</v>
      </c>
      <c r="E31" s="21">
        <v>1249.98</v>
      </c>
      <c r="F31" s="21">
        <f t="shared" si="4"/>
        <v>1.9999999999527063E-3</v>
      </c>
      <c r="G31" s="21">
        <f t="shared" si="5"/>
        <v>3.9999999998108252E-6</v>
      </c>
      <c r="H31" s="21">
        <f t="shared" si="6"/>
        <v>1.9999999999527063E-3</v>
      </c>
      <c r="I31" s="21">
        <f t="shared" si="7"/>
        <v>5.4982164091881835E-6</v>
      </c>
    </row>
    <row r="32" spans="1:12" x14ac:dyDescent="0.25">
      <c r="A32" s="36" t="s">
        <v>63</v>
      </c>
      <c r="B32" s="21">
        <v>761812.92299999995</v>
      </c>
      <c r="C32" s="21">
        <v>3881285.477</v>
      </c>
      <c r="D32" s="21">
        <v>750.25699999999995</v>
      </c>
      <c r="E32" s="21">
        <v>750.25</v>
      </c>
      <c r="F32" s="21">
        <f t="shared" si="4"/>
        <v>-6.9999999999481588E-3</v>
      </c>
      <c r="G32" s="21">
        <f t="shared" si="5"/>
        <v>4.899999999927422E-5</v>
      </c>
      <c r="H32" s="21">
        <f t="shared" si="6"/>
        <v>6.9999999999481588E-3</v>
      </c>
      <c r="I32" s="21">
        <f t="shared" si="7"/>
        <v>1.287051129592438E-4</v>
      </c>
    </row>
    <row r="33" spans="1:9" x14ac:dyDescent="0.25">
      <c r="A33" s="30" t="s">
        <v>92</v>
      </c>
      <c r="B33" s="30">
        <v>730389.41700000002</v>
      </c>
      <c r="C33" s="30">
        <v>3850937.2319999998</v>
      </c>
      <c r="D33" s="30">
        <v>190.96899999999999</v>
      </c>
      <c r="E33" s="30">
        <v>190.96</v>
      </c>
      <c r="F33" s="21">
        <f t="shared" si="4"/>
        <v>-8.9999999999861302E-3</v>
      </c>
      <c r="G33" s="21">
        <f t="shared" si="5"/>
        <v>8.0999999999750339E-5</v>
      </c>
      <c r="H33" s="21">
        <f t="shared" si="6"/>
        <v>8.9999999999861302E-3</v>
      </c>
      <c r="I33" s="21">
        <f t="shared" si="7"/>
        <v>1.7808442330481734E-4</v>
      </c>
    </row>
    <row r="34" spans="1:9" x14ac:dyDescent="0.25">
      <c r="A34" s="36" t="s">
        <v>81</v>
      </c>
      <c r="B34" s="21">
        <v>752638.027</v>
      </c>
      <c r="C34" s="21">
        <v>3948466.7940000002</v>
      </c>
      <c r="D34" s="21">
        <v>1084.47</v>
      </c>
      <c r="E34" s="21">
        <v>1084.46</v>
      </c>
      <c r="F34" s="21">
        <f t="shared" si="4"/>
        <v>-9.9999999999909051E-3</v>
      </c>
      <c r="G34" s="21">
        <f t="shared" si="5"/>
        <v>9.9999999999818103E-5</v>
      </c>
      <c r="H34" s="21">
        <f t="shared" si="6"/>
        <v>9.9999999999909051E-3</v>
      </c>
      <c r="I34" s="21">
        <f t="shared" si="7"/>
        <v>2.0577407847731036E-4</v>
      </c>
    </row>
    <row r="35" spans="1:9" x14ac:dyDescent="0.25">
      <c r="A35" s="36" t="s">
        <v>104</v>
      </c>
      <c r="B35" s="21">
        <v>723204.55500000005</v>
      </c>
      <c r="C35" s="21">
        <v>3971279.7080000001</v>
      </c>
      <c r="D35" s="21">
        <v>613.26</v>
      </c>
      <c r="E35" s="21">
        <v>613.25</v>
      </c>
      <c r="F35" s="21">
        <f t="shared" si="4"/>
        <v>-9.9999999999909051E-3</v>
      </c>
      <c r="G35" s="21">
        <f t="shared" si="5"/>
        <v>9.9999999999818103E-5</v>
      </c>
      <c r="H35" s="21">
        <f t="shared" si="6"/>
        <v>9.9999999999909051E-3</v>
      </c>
      <c r="I35" s="21">
        <f t="shared" si="7"/>
        <v>2.0577407847731036E-4</v>
      </c>
    </row>
    <row r="36" spans="1:9" x14ac:dyDescent="0.25">
      <c r="A36" s="36" t="s">
        <v>90</v>
      </c>
      <c r="B36" s="21">
        <v>738165.98199999996</v>
      </c>
      <c r="C36" s="21">
        <v>3938133.14</v>
      </c>
      <c r="D36" s="21">
        <v>869.55499999999995</v>
      </c>
      <c r="E36" s="21">
        <v>869.54</v>
      </c>
      <c r="F36" s="21">
        <f t="shared" si="4"/>
        <v>-1.4999999999986358E-2</v>
      </c>
      <c r="G36" s="21">
        <f t="shared" si="5"/>
        <v>2.2499999999959073E-4</v>
      </c>
      <c r="H36" s="21">
        <f t="shared" si="6"/>
        <v>1.4999999999986358E-2</v>
      </c>
      <c r="I36" s="21">
        <f t="shared" si="7"/>
        <v>3.742223543389621E-4</v>
      </c>
    </row>
    <row r="37" spans="1:9" x14ac:dyDescent="0.25">
      <c r="A37" s="30" t="s">
        <v>69</v>
      </c>
      <c r="B37" s="30">
        <v>765190.94299999997</v>
      </c>
      <c r="C37" s="30">
        <v>3976912.5120000001</v>
      </c>
      <c r="D37" s="30">
        <v>1151.5360000000001</v>
      </c>
      <c r="E37" s="30">
        <v>1151.52</v>
      </c>
      <c r="F37" s="21">
        <f t="shared" ref="F37:F53" si="8">E37-D37</f>
        <v>-1.6000000000076398E-2</v>
      </c>
      <c r="G37" s="21">
        <f t="shared" ref="G37:G53" si="9">F37^2</f>
        <v>2.560000000024447E-4</v>
      </c>
      <c r="H37" s="21">
        <f t="shared" ref="H37:H53" si="10">SQRT(G37)</f>
        <v>1.6000000000076398E-2</v>
      </c>
      <c r="I37" s="21">
        <f t="shared" ref="I37:I53" si="11">(F37-$L$2)^2</f>
        <v>4.1391200951498223E-4</v>
      </c>
    </row>
    <row r="38" spans="1:9" x14ac:dyDescent="0.25">
      <c r="A38" s="36" t="s">
        <v>91</v>
      </c>
      <c r="B38" s="21">
        <v>752171.08</v>
      </c>
      <c r="C38" s="21">
        <v>3837283.233</v>
      </c>
      <c r="D38" s="21">
        <v>529.81600000000003</v>
      </c>
      <c r="E38" s="21">
        <v>529.79999999999995</v>
      </c>
      <c r="F38" s="21">
        <f t="shared" si="8"/>
        <v>-1.6000000000076398E-2</v>
      </c>
      <c r="G38" s="21">
        <f t="shared" si="9"/>
        <v>2.560000000024447E-4</v>
      </c>
      <c r="H38" s="21">
        <f t="shared" si="10"/>
        <v>1.6000000000076398E-2</v>
      </c>
      <c r="I38" s="21">
        <f t="shared" si="11"/>
        <v>4.1391200951498223E-4</v>
      </c>
    </row>
    <row r="39" spans="1:9" x14ac:dyDescent="0.25">
      <c r="A39" s="36" t="s">
        <v>65</v>
      </c>
      <c r="B39" s="21">
        <v>747011.04099999997</v>
      </c>
      <c r="C39" s="21">
        <v>3941260.1910000001</v>
      </c>
      <c r="D39" s="21">
        <v>1028.8779999999999</v>
      </c>
      <c r="E39" s="21">
        <v>1028.8599999999999</v>
      </c>
      <c r="F39" s="21">
        <f t="shared" si="8"/>
        <v>-1.8000000000029104E-2</v>
      </c>
      <c r="G39" s="21">
        <f t="shared" si="9"/>
        <v>3.2400000000104773E-4</v>
      </c>
      <c r="H39" s="21">
        <f t="shared" si="10"/>
        <v>1.8000000000029104E-2</v>
      </c>
      <c r="I39" s="21">
        <f t="shared" si="11"/>
        <v>4.992913198579418E-4</v>
      </c>
    </row>
    <row r="40" spans="1:9" x14ac:dyDescent="0.25">
      <c r="A40" s="36" t="s">
        <v>105</v>
      </c>
      <c r="B40" s="21">
        <v>721777.69299999997</v>
      </c>
      <c r="C40" s="21">
        <v>3965909.7549999999</v>
      </c>
      <c r="D40" s="21">
        <v>699.82799999999997</v>
      </c>
      <c r="E40" s="21">
        <v>699.81</v>
      </c>
      <c r="F40" s="21">
        <f t="shared" si="8"/>
        <v>-1.8000000000029104E-2</v>
      </c>
      <c r="G40" s="21">
        <f t="shared" si="9"/>
        <v>3.2400000000104773E-4</v>
      </c>
      <c r="H40" s="21">
        <f t="shared" si="10"/>
        <v>1.8000000000029104E-2</v>
      </c>
      <c r="I40" s="21">
        <f t="shared" si="11"/>
        <v>4.992913198579418E-4</v>
      </c>
    </row>
    <row r="41" spans="1:9" x14ac:dyDescent="0.25">
      <c r="A41" s="36" t="s">
        <v>87</v>
      </c>
      <c r="B41" s="21">
        <v>744692.34400000004</v>
      </c>
      <c r="C41" s="21">
        <v>3933754.88</v>
      </c>
      <c r="D41" s="21">
        <v>987.14800000000002</v>
      </c>
      <c r="E41" s="21">
        <v>987.13</v>
      </c>
      <c r="F41" s="21">
        <f t="shared" si="8"/>
        <v>-1.8000000000029104E-2</v>
      </c>
      <c r="G41" s="21">
        <f t="shared" si="9"/>
        <v>3.2400000000104773E-4</v>
      </c>
      <c r="H41" s="21">
        <f t="shared" si="10"/>
        <v>1.8000000000029104E-2</v>
      </c>
      <c r="I41" s="21">
        <f t="shared" si="11"/>
        <v>4.992913198579418E-4</v>
      </c>
    </row>
    <row r="42" spans="1:9" x14ac:dyDescent="0.25">
      <c r="A42" s="30" t="s">
        <v>89</v>
      </c>
      <c r="B42" s="30">
        <v>748925.78700000001</v>
      </c>
      <c r="C42" s="30">
        <v>3945884.264</v>
      </c>
      <c r="D42" s="30">
        <v>1092.683</v>
      </c>
      <c r="E42" s="30">
        <v>1092.6500000000001</v>
      </c>
      <c r="F42" s="21">
        <f t="shared" si="8"/>
        <v>-3.2999999999901775E-2</v>
      </c>
      <c r="G42" s="21">
        <f t="shared" si="9"/>
        <v>1.088999999993517E-3</v>
      </c>
      <c r="H42" s="21">
        <f t="shared" si="10"/>
        <v>3.2999999999901775E-2</v>
      </c>
      <c r="I42" s="21">
        <f t="shared" si="11"/>
        <v>1.3946361474350608E-3</v>
      </c>
    </row>
    <row r="43" spans="1:9" x14ac:dyDescent="0.25">
      <c r="A43" s="36" t="s">
        <v>73</v>
      </c>
      <c r="B43" s="21">
        <v>732572.38500000001</v>
      </c>
      <c r="C43" s="21">
        <v>3958276.6290000002</v>
      </c>
      <c r="D43" s="21">
        <v>793.71600000000001</v>
      </c>
      <c r="E43" s="21">
        <v>793.68</v>
      </c>
      <c r="F43" s="21">
        <f t="shared" si="8"/>
        <v>-3.6000000000058208E-2</v>
      </c>
      <c r="G43" s="21">
        <f t="shared" si="9"/>
        <v>1.2960000000041909E-3</v>
      </c>
      <c r="H43" s="21">
        <f t="shared" si="10"/>
        <v>3.6000000000058208E-2</v>
      </c>
      <c r="I43" s="21">
        <f t="shared" si="11"/>
        <v>1.6277051129642451E-3</v>
      </c>
    </row>
    <row r="44" spans="1:9" x14ac:dyDescent="0.25">
      <c r="A44" s="36" t="s">
        <v>60</v>
      </c>
      <c r="B44" s="21">
        <v>743074.36899999995</v>
      </c>
      <c r="C44" s="21">
        <v>3958499.7510000002</v>
      </c>
      <c r="D44" s="21">
        <v>1169.3579999999999</v>
      </c>
      <c r="E44" s="21">
        <v>1169.32</v>
      </c>
      <c r="F44" s="21">
        <f t="shared" si="8"/>
        <v>-3.8000000000010914E-2</v>
      </c>
      <c r="G44" s="21">
        <f t="shared" si="9"/>
        <v>1.4440000000008294E-3</v>
      </c>
      <c r="H44" s="21">
        <f t="shared" si="10"/>
        <v>3.8000000000010914E-2</v>
      </c>
      <c r="I44" s="21">
        <f t="shared" si="11"/>
        <v>1.7930844233052402E-3</v>
      </c>
    </row>
    <row r="45" spans="1:9" x14ac:dyDescent="0.25">
      <c r="A45" s="36" t="s">
        <v>57</v>
      </c>
      <c r="B45" s="21">
        <v>749152.61100000003</v>
      </c>
      <c r="C45" s="21">
        <v>3836757.8319999999</v>
      </c>
      <c r="D45" s="21">
        <v>488.50099999999998</v>
      </c>
      <c r="E45" s="21">
        <v>488.46</v>
      </c>
      <c r="F45" s="21">
        <f t="shared" si="8"/>
        <v>-4.0999999999996817E-2</v>
      </c>
      <c r="G45" s="21">
        <f t="shared" si="9"/>
        <v>1.6809999999997389E-3</v>
      </c>
      <c r="H45" s="21">
        <f t="shared" si="10"/>
        <v>4.0999999999996817E-2</v>
      </c>
      <c r="I45" s="21">
        <f t="shared" si="11"/>
        <v>2.0561533888211782E-3</v>
      </c>
    </row>
    <row r="46" spans="1:9" x14ac:dyDescent="0.25">
      <c r="A46" s="36" t="s">
        <v>56</v>
      </c>
      <c r="B46" s="21">
        <v>723811.99300000002</v>
      </c>
      <c r="C46" s="21">
        <v>3884541.6</v>
      </c>
      <c r="D46" s="21">
        <v>322.49400000000003</v>
      </c>
      <c r="E46" s="21">
        <v>322.44</v>
      </c>
      <c r="F46" s="21">
        <f t="shared" si="8"/>
        <v>-5.4000000000030468E-2</v>
      </c>
      <c r="G46" s="21">
        <f t="shared" si="9"/>
        <v>2.9160000000032905E-3</v>
      </c>
      <c r="H46" s="21">
        <f t="shared" si="10"/>
        <v>5.4000000000030468E-2</v>
      </c>
      <c r="I46" s="21">
        <f t="shared" si="11"/>
        <v>3.4041189060660111E-3</v>
      </c>
    </row>
    <row r="47" spans="1:9" x14ac:dyDescent="0.25">
      <c r="A47" s="36" t="s">
        <v>98</v>
      </c>
      <c r="B47" s="21">
        <v>738844.53099999996</v>
      </c>
      <c r="C47" s="21">
        <v>3922510.26</v>
      </c>
      <c r="D47" s="21">
        <v>992.33399999999995</v>
      </c>
      <c r="E47" s="21">
        <v>992.27</v>
      </c>
      <c r="F47" s="21">
        <f t="shared" si="8"/>
        <v>-6.399999999996453E-2</v>
      </c>
      <c r="G47" s="21">
        <f t="shared" si="9"/>
        <v>4.09599999999546E-3</v>
      </c>
      <c r="H47" s="21">
        <f t="shared" si="10"/>
        <v>6.399999999996453E-2</v>
      </c>
      <c r="I47" s="21">
        <f t="shared" si="11"/>
        <v>4.6710154577814444E-3</v>
      </c>
    </row>
    <row r="48" spans="1:9" x14ac:dyDescent="0.25">
      <c r="A48" s="36" t="s">
        <v>82</v>
      </c>
      <c r="B48" s="21">
        <v>747205.74399999995</v>
      </c>
      <c r="C48" s="21">
        <v>3934281.1430000002</v>
      </c>
      <c r="D48" s="21">
        <v>1037.1099999999999</v>
      </c>
      <c r="E48" s="21">
        <v>1037.04</v>
      </c>
      <c r="F48" s="21">
        <f t="shared" si="8"/>
        <v>-6.9999999999936335E-2</v>
      </c>
      <c r="G48" s="21">
        <f t="shared" si="9"/>
        <v>4.8999999999910868E-3</v>
      </c>
      <c r="H48" s="21">
        <f t="shared" si="10"/>
        <v>6.9999999999936335E-2</v>
      </c>
      <c r="I48" s="21">
        <f t="shared" si="11"/>
        <v>5.5271533888111291E-3</v>
      </c>
    </row>
    <row r="49" spans="1:9" x14ac:dyDescent="0.25">
      <c r="A49" s="36" t="s">
        <v>66</v>
      </c>
      <c r="B49" s="21">
        <v>748832.79599999997</v>
      </c>
      <c r="C49" s="21">
        <v>3948364.7930000001</v>
      </c>
      <c r="D49" s="21">
        <v>1092.971</v>
      </c>
      <c r="E49" s="21">
        <v>1092.9000000000001</v>
      </c>
      <c r="F49" s="21">
        <f t="shared" si="8"/>
        <v>-7.0999999999912689E-2</v>
      </c>
      <c r="G49" s="21">
        <f t="shared" si="9"/>
        <v>5.0409999999876014E-3</v>
      </c>
      <c r="H49" s="21">
        <f t="shared" si="10"/>
        <v>7.0999999999912689E-2</v>
      </c>
      <c r="I49" s="21">
        <f t="shared" si="11"/>
        <v>5.6768430439798224E-3</v>
      </c>
    </row>
    <row r="50" spans="1:9" x14ac:dyDescent="0.25">
      <c r="A50" s="36" t="s">
        <v>100</v>
      </c>
      <c r="B50" s="21">
        <v>727291.48800000001</v>
      </c>
      <c r="C50" s="21">
        <v>3956205.94</v>
      </c>
      <c r="D50" s="21">
        <v>737.34299999999996</v>
      </c>
      <c r="E50" s="21">
        <v>737.27</v>
      </c>
      <c r="F50" s="21">
        <f t="shared" si="8"/>
        <v>-7.2999999999979082E-2</v>
      </c>
      <c r="G50" s="21">
        <f t="shared" si="9"/>
        <v>5.3289999999969456E-3</v>
      </c>
      <c r="H50" s="21">
        <f t="shared" si="10"/>
        <v>7.2999999999979082E-2</v>
      </c>
      <c r="I50" s="21">
        <f t="shared" si="11"/>
        <v>5.9822223543345111E-3</v>
      </c>
    </row>
    <row r="51" spans="1:9" x14ac:dyDescent="0.25">
      <c r="A51" s="36" t="s">
        <v>77</v>
      </c>
      <c r="B51" s="21">
        <v>768485.79500000004</v>
      </c>
      <c r="C51" s="21">
        <v>3975922.622</v>
      </c>
      <c r="D51" s="21">
        <v>1211.18</v>
      </c>
      <c r="E51" s="21">
        <v>1211.0999999999999</v>
      </c>
      <c r="F51" s="21">
        <f t="shared" si="8"/>
        <v>-8.0000000000154614E-2</v>
      </c>
      <c r="G51" s="21">
        <f t="shared" si="9"/>
        <v>6.4000000000247383E-3</v>
      </c>
      <c r="H51" s="21">
        <f t="shared" si="10"/>
        <v>8.0000000000154614E-2</v>
      </c>
      <c r="I51" s="21">
        <f t="shared" si="11"/>
        <v>7.1140499405705146E-3</v>
      </c>
    </row>
    <row r="52" spans="1:9" x14ac:dyDescent="0.25">
      <c r="A52" s="36" t="s">
        <v>62</v>
      </c>
      <c r="B52" s="21">
        <v>750074.57900000003</v>
      </c>
      <c r="C52" s="21">
        <v>3919819.8259999999</v>
      </c>
      <c r="D52" s="21">
        <v>1087.7090000000001</v>
      </c>
      <c r="E52" s="21">
        <v>1087.58</v>
      </c>
      <c r="F52" s="21">
        <f t="shared" si="8"/>
        <v>-0.12900000000013279</v>
      </c>
      <c r="G52" s="21">
        <f t="shared" si="9"/>
        <v>1.664100000003426E-2</v>
      </c>
      <c r="H52" s="21">
        <f t="shared" si="10"/>
        <v>0.12900000000013279</v>
      </c>
      <c r="I52" s="21">
        <f t="shared" si="11"/>
        <v>1.7780843044026648E-2</v>
      </c>
    </row>
    <row r="53" spans="1:9" x14ac:dyDescent="0.25">
      <c r="A53" s="36" t="s">
        <v>96</v>
      </c>
      <c r="B53" s="21">
        <v>751485.85600000003</v>
      </c>
      <c r="C53" s="21">
        <v>3921730.915</v>
      </c>
      <c r="D53" s="21">
        <v>1149.0519999999999</v>
      </c>
      <c r="E53" s="21">
        <v>1148.9000000000001</v>
      </c>
      <c r="F53" s="21">
        <f t="shared" si="8"/>
        <v>-0.15199999999981628</v>
      </c>
      <c r="G53" s="21">
        <f t="shared" si="9"/>
        <v>2.3103999999944148E-2</v>
      </c>
      <c r="H53" s="21">
        <f t="shared" si="10"/>
        <v>0.15199999999981628</v>
      </c>
      <c r="I53" s="21">
        <f t="shared" si="11"/>
        <v>2.4443705112898614E-2</v>
      </c>
    </row>
    <row r="54" spans="1:9" x14ac:dyDescent="0.25">
      <c r="A54" s="30" t="s">
        <v>99</v>
      </c>
      <c r="B54" s="30">
        <v>732247.53799999994</v>
      </c>
      <c r="C54" s="30">
        <v>3931155.2349999999</v>
      </c>
      <c r="D54" s="30">
        <v>986.00800000000004</v>
      </c>
      <c r="E54" s="30">
        <v>985.84</v>
      </c>
      <c r="F54" s="21">
        <f t="shared" ref="F54" si="12">E54-D54</f>
        <v>-0.16800000000000637</v>
      </c>
      <c r="G54" s="21">
        <f t="shared" ref="G54" si="13">F54^2</f>
        <v>2.822400000000214E-2</v>
      </c>
      <c r="H54" s="21">
        <f t="shared" ref="H54" si="14">SQRT(G54)</f>
        <v>0.16800000000000637</v>
      </c>
      <c r="I54" s="21">
        <f t="shared" ref="I54" si="15">(F54-$L$2)^2</f>
        <v>2.9702739595716395E-2</v>
      </c>
    </row>
    <row r="55" spans="1:9" x14ac:dyDescent="0.25">
      <c r="A55" s="30" t="s">
        <v>108</v>
      </c>
      <c r="B55" s="30">
        <v>260570.587</v>
      </c>
      <c r="C55" s="30">
        <v>3844844.5210000002</v>
      </c>
      <c r="D55" s="30">
        <v>617.03499999999997</v>
      </c>
      <c r="E55" s="30">
        <v>617.1</v>
      </c>
      <c r="F55" s="21">
        <f t="shared" ref="F55:F58" si="16">E55-D55</f>
        <v>6.500000000005457E-2</v>
      </c>
      <c r="G55" s="21">
        <f t="shared" ref="G55:G58" si="17">F55^2</f>
        <v>4.2250000000070937E-3</v>
      </c>
      <c r="H55" s="21">
        <f t="shared" ref="H55:H58" si="18">SQRT(G55)</f>
        <v>6.500000000005457E-2</v>
      </c>
      <c r="I55" s="21">
        <f t="shared" ref="I55:I58" si="19">(F55-$L$2)^2</f>
        <v>3.6790499405554107E-3</v>
      </c>
    </row>
    <row r="56" spans="1:9" x14ac:dyDescent="0.25">
      <c r="A56" s="36" t="s">
        <v>109</v>
      </c>
      <c r="B56" s="21">
        <v>262268.86499999999</v>
      </c>
      <c r="C56" s="21">
        <v>3840606.0019999999</v>
      </c>
      <c r="D56" s="21">
        <v>597.68100000000004</v>
      </c>
      <c r="E56" s="21">
        <v>597.66999999999996</v>
      </c>
      <c r="F56" s="21">
        <f t="shared" si="16"/>
        <v>-1.1000000000080945E-2</v>
      </c>
      <c r="G56" s="21">
        <f t="shared" si="17"/>
        <v>1.2100000000178079E-4</v>
      </c>
      <c r="H56" s="21">
        <f t="shared" si="18"/>
        <v>1.1000000000080945E-2</v>
      </c>
      <c r="I56" s="21">
        <f t="shared" si="19"/>
        <v>2.3546373365243919E-4</v>
      </c>
    </row>
    <row r="57" spans="1:9" x14ac:dyDescent="0.25">
      <c r="A57" s="36" t="s">
        <v>111</v>
      </c>
      <c r="B57" s="21">
        <v>253986.217</v>
      </c>
      <c r="C57" s="21">
        <v>3916920.7289999998</v>
      </c>
      <c r="D57" s="21">
        <v>1110.6579999999999</v>
      </c>
      <c r="E57" s="21">
        <v>1110.6199999999999</v>
      </c>
      <c r="F57" s="21">
        <f t="shared" si="16"/>
        <v>-3.8000000000010914E-2</v>
      </c>
      <c r="G57" s="21">
        <f t="shared" si="17"/>
        <v>1.4440000000008294E-3</v>
      </c>
      <c r="H57" s="21">
        <f t="shared" si="18"/>
        <v>3.8000000000010914E-2</v>
      </c>
      <c r="I57" s="21">
        <f t="shared" si="19"/>
        <v>1.7930844233052402E-3</v>
      </c>
    </row>
    <row r="58" spans="1:9" x14ac:dyDescent="0.25">
      <c r="A58" s="36" t="s">
        <v>110</v>
      </c>
      <c r="B58" s="21">
        <v>253632.76199999999</v>
      </c>
      <c r="C58" s="21">
        <v>3915632.716</v>
      </c>
      <c r="D58" s="21">
        <v>1130.404</v>
      </c>
      <c r="E58" s="21">
        <v>1130.3599999999999</v>
      </c>
      <c r="F58" s="21">
        <f t="shared" si="16"/>
        <v>-4.4000000000096406E-2</v>
      </c>
      <c r="G58" s="21">
        <f t="shared" si="17"/>
        <v>1.9360000000084837E-3</v>
      </c>
      <c r="H58" s="21">
        <f t="shared" si="18"/>
        <v>4.4000000000096406E-2</v>
      </c>
      <c r="I58" s="21">
        <f t="shared" si="19"/>
        <v>2.3372223543479398E-3</v>
      </c>
    </row>
    <row r="59" spans="1:9" x14ac:dyDescent="0.25">
      <c r="A59" s="36" t="s">
        <v>112</v>
      </c>
      <c r="B59" s="21">
        <v>260746.04300000001</v>
      </c>
      <c r="C59" s="21">
        <v>3847493.4580000001</v>
      </c>
      <c r="D59" s="21">
        <v>615.13599999999997</v>
      </c>
      <c r="E59" s="21">
        <v>615.05999999999995</v>
      </c>
      <c r="F59" s="21">
        <f t="shared" ref="F59" si="20">E59-D59</f>
        <v>-7.6000000000021828E-2</v>
      </c>
      <c r="G59" s="21">
        <f t="shared" ref="G59" si="21">F59^2</f>
        <v>5.7760000000033175E-3</v>
      </c>
      <c r="H59" s="21">
        <f t="shared" ref="H59" si="22">SQRT(G59)</f>
        <v>7.6000000000021828E-2</v>
      </c>
      <c r="I59" s="21">
        <f t="shared" ref="I59" si="23">(F59-$L$2)^2</f>
        <v>6.4552913198584055E-3</v>
      </c>
    </row>
    <row r="60" spans="1:9" x14ac:dyDescent="0.25">
      <c r="A60" s="30"/>
      <c r="B60" s="30"/>
      <c r="C60" s="30"/>
      <c r="D60" s="30"/>
      <c r="E60" s="30"/>
      <c r="F60" s="21"/>
      <c r="G60" s="21"/>
      <c r="H60" s="21"/>
      <c r="I60" s="21"/>
    </row>
    <row r="61" spans="1:9" x14ac:dyDescent="0.25">
      <c r="A61" s="30"/>
      <c r="B61" s="30"/>
      <c r="C61" s="30"/>
      <c r="D61" s="30"/>
      <c r="E61" s="30"/>
      <c r="F61" s="21"/>
      <c r="G61" s="21"/>
      <c r="H61" s="21"/>
      <c r="I61" s="21"/>
    </row>
    <row r="62" spans="1:9" x14ac:dyDescent="0.25">
      <c r="A62" s="36"/>
      <c r="B62" s="21"/>
      <c r="C62" s="21"/>
      <c r="D62" s="21"/>
      <c r="E62" s="21"/>
      <c r="F62" s="21"/>
      <c r="G62" s="21"/>
      <c r="H62" s="21"/>
      <c r="I62" s="21"/>
    </row>
    <row r="63" spans="1:9" x14ac:dyDescent="0.25">
      <c r="A63" s="36"/>
      <c r="B63" s="21"/>
      <c r="C63" s="21"/>
      <c r="D63" s="21"/>
      <c r="E63" s="21"/>
      <c r="F63" s="21"/>
      <c r="G63" s="21"/>
      <c r="H63" s="21"/>
      <c r="I63" s="21"/>
    </row>
    <row r="64" spans="1:9" x14ac:dyDescent="0.25">
      <c r="A64" s="36"/>
      <c r="B64" s="21"/>
      <c r="C64" s="21"/>
      <c r="D64" s="21"/>
      <c r="E64" s="21"/>
      <c r="F64" s="21"/>
      <c r="G64" s="21"/>
      <c r="H64" s="21"/>
      <c r="I64" s="21"/>
    </row>
    <row r="65" spans="1:9" x14ac:dyDescent="0.25">
      <c r="A65" s="36"/>
      <c r="B65" s="21"/>
      <c r="C65" s="21"/>
      <c r="D65" s="21"/>
      <c r="E65" s="21"/>
      <c r="F65" s="21"/>
      <c r="G65" s="21"/>
      <c r="H65" s="21"/>
      <c r="I65" s="21"/>
    </row>
    <row r="66" spans="1:9" x14ac:dyDescent="0.25">
      <c r="A66" s="36"/>
      <c r="B66" s="21"/>
      <c r="C66" s="21"/>
      <c r="D66" s="21"/>
      <c r="E66" s="21"/>
      <c r="F66" s="21"/>
      <c r="G66" s="21"/>
      <c r="H66" s="21"/>
      <c r="I66" s="21"/>
    </row>
    <row r="67" spans="1:9" x14ac:dyDescent="0.25">
      <c r="A67" s="36"/>
      <c r="B67" s="21"/>
      <c r="C67" s="21"/>
      <c r="D67" s="21"/>
      <c r="E67" s="21"/>
      <c r="F67" s="21"/>
      <c r="G67" s="21"/>
      <c r="H67" s="21"/>
      <c r="I67" s="21"/>
    </row>
    <row r="68" spans="1:9" x14ac:dyDescent="0.25">
      <c r="A68" s="36"/>
      <c r="B68" s="21"/>
      <c r="C68" s="21"/>
      <c r="D68" s="21"/>
      <c r="E68" s="21"/>
      <c r="F68" s="21"/>
      <c r="G68" s="21"/>
      <c r="H68" s="21"/>
      <c r="I68" s="21"/>
    </row>
    <row r="69" spans="1:9" x14ac:dyDescent="0.25">
      <c r="A69" s="36"/>
      <c r="B69" s="21"/>
      <c r="C69" s="21"/>
      <c r="D69" s="21"/>
      <c r="E69" s="21"/>
      <c r="F69" s="21"/>
      <c r="G69" s="21"/>
      <c r="H69" s="21"/>
      <c r="I69" s="21"/>
    </row>
    <row r="70" spans="1:9" x14ac:dyDescent="0.25">
      <c r="A70" s="36"/>
      <c r="B70" s="21"/>
      <c r="C70" s="21"/>
      <c r="D70" s="21"/>
      <c r="E70" s="21"/>
      <c r="F70" s="21"/>
      <c r="G70" s="21"/>
      <c r="H70" s="21"/>
      <c r="I70" s="21"/>
    </row>
    <row r="71" spans="1:9" x14ac:dyDescent="0.25">
      <c r="A71" s="36"/>
      <c r="B71" s="21"/>
      <c r="C71" s="21"/>
      <c r="D71" s="21"/>
      <c r="E71" s="21"/>
      <c r="F71" s="21"/>
      <c r="G71" s="21"/>
      <c r="H71" s="21"/>
      <c r="I71" s="21"/>
    </row>
    <row r="72" spans="1:9" x14ac:dyDescent="0.25">
      <c r="A72" s="30"/>
      <c r="B72" s="30"/>
      <c r="C72" s="30"/>
      <c r="D72" s="30"/>
      <c r="E72" s="30"/>
      <c r="F72" s="21"/>
      <c r="G72" s="21"/>
      <c r="H72" s="21"/>
      <c r="I72" s="21"/>
    </row>
    <row r="73" spans="1:9" x14ac:dyDescent="0.25">
      <c r="A73" s="30"/>
      <c r="B73" s="30"/>
      <c r="C73" s="30"/>
      <c r="D73" s="30"/>
      <c r="E73" s="30"/>
      <c r="F73" s="21"/>
      <c r="G73" s="21"/>
      <c r="H73" s="21"/>
      <c r="I73" s="21"/>
    </row>
    <row r="74" spans="1:9" x14ac:dyDescent="0.25">
      <c r="A74" s="30"/>
      <c r="B74" s="30"/>
      <c r="C74" s="30"/>
      <c r="D74" s="30"/>
      <c r="E74" s="30"/>
      <c r="F74" s="21"/>
      <c r="G74" s="21"/>
      <c r="H74" s="21"/>
      <c r="I74" s="21"/>
    </row>
    <row r="75" spans="1:9" x14ac:dyDescent="0.25">
      <c r="A75" s="30"/>
      <c r="B75" s="30"/>
      <c r="C75" s="30"/>
      <c r="D75" s="30"/>
      <c r="E75" s="30"/>
      <c r="F75" s="21"/>
      <c r="G75" s="21"/>
      <c r="H75" s="21"/>
      <c r="I75" s="21"/>
    </row>
    <row r="76" spans="1:9" x14ac:dyDescent="0.25">
      <c r="A76" s="30"/>
      <c r="B76" s="30"/>
      <c r="C76" s="30"/>
      <c r="D76" s="30"/>
      <c r="E76" s="30"/>
      <c r="F76" s="21"/>
      <c r="G76" s="21"/>
      <c r="H76" s="21"/>
      <c r="I76" s="21"/>
    </row>
    <row r="77" spans="1:9" x14ac:dyDescent="0.25">
      <c r="A77" s="30"/>
      <c r="B77" s="30"/>
      <c r="C77" s="30"/>
      <c r="D77" s="30"/>
      <c r="E77" s="30"/>
      <c r="F77" s="21"/>
      <c r="G77" s="21"/>
      <c r="H77" s="21"/>
      <c r="I77" s="21"/>
    </row>
    <row r="78" spans="1:9" x14ac:dyDescent="0.25">
      <c r="A78" s="30"/>
      <c r="B78" s="30"/>
      <c r="C78" s="30"/>
      <c r="D78" s="30"/>
      <c r="E78" s="30"/>
      <c r="F78" s="21"/>
      <c r="G78" s="21"/>
      <c r="H78" s="21"/>
      <c r="I78" s="21"/>
    </row>
    <row r="79" spans="1:9" x14ac:dyDescent="0.25">
      <c r="A79" s="30"/>
      <c r="B79" s="30"/>
      <c r="C79" s="30"/>
      <c r="D79" s="30"/>
      <c r="E79" s="30"/>
      <c r="F79" s="21"/>
      <c r="G79" s="21"/>
      <c r="H79" s="21"/>
      <c r="I79" s="21"/>
    </row>
    <row r="80" spans="1:9" x14ac:dyDescent="0.25">
      <c r="A80" s="30"/>
      <c r="B80" s="30"/>
      <c r="C80" s="30"/>
      <c r="D80" s="30"/>
      <c r="E80" s="30"/>
      <c r="F80" s="21"/>
      <c r="G80" s="21"/>
      <c r="H80" s="21"/>
      <c r="I80" s="21"/>
    </row>
    <row r="81" spans="1:9" x14ac:dyDescent="0.25">
      <c r="A81" s="30"/>
      <c r="B81" s="30"/>
      <c r="C81" s="30"/>
      <c r="D81" s="30"/>
      <c r="E81" s="30"/>
      <c r="F81" s="21"/>
      <c r="G81" s="21"/>
      <c r="H81" s="21"/>
      <c r="I81" s="21"/>
    </row>
    <row r="82" spans="1:9" x14ac:dyDescent="0.25">
      <c r="A82" s="30"/>
      <c r="B82" s="30"/>
      <c r="C82" s="30"/>
      <c r="D82" s="30"/>
      <c r="E82" s="30"/>
      <c r="F82" s="21"/>
      <c r="G82" s="21"/>
      <c r="H82" s="21"/>
      <c r="I82" s="21"/>
    </row>
    <row r="83" spans="1:9" x14ac:dyDescent="0.25">
      <c r="A83" s="30"/>
      <c r="B83" s="30"/>
      <c r="C83" s="30"/>
      <c r="D83" s="30"/>
      <c r="E83" s="30"/>
      <c r="F83" s="21"/>
      <c r="G83" s="21"/>
      <c r="H83" s="21"/>
      <c r="I83" s="21"/>
    </row>
    <row r="84" spans="1:9" x14ac:dyDescent="0.25">
      <c r="A84" s="30"/>
      <c r="B84" s="30"/>
      <c r="C84" s="30"/>
      <c r="D84" s="30"/>
      <c r="E84" s="30"/>
      <c r="F84" s="21"/>
      <c r="G84" s="21"/>
      <c r="H84" s="21"/>
      <c r="I84" s="21"/>
    </row>
    <row r="85" spans="1:9" x14ac:dyDescent="0.25">
      <c r="A85" s="30"/>
      <c r="B85" s="30"/>
      <c r="C85" s="30"/>
      <c r="D85" s="30"/>
      <c r="E85" s="30"/>
      <c r="F85" s="21"/>
      <c r="G85" s="21"/>
      <c r="H85" s="21"/>
      <c r="I85" s="21"/>
    </row>
    <row r="86" spans="1:9" x14ac:dyDescent="0.25">
      <c r="A86" s="30"/>
      <c r="B86" s="30"/>
      <c r="C86" s="30"/>
      <c r="D86" s="30"/>
      <c r="E86" s="30"/>
      <c r="F86" s="21"/>
      <c r="G86" s="21"/>
      <c r="H86" s="21"/>
      <c r="I86" s="21"/>
    </row>
    <row r="87" spans="1:9" x14ac:dyDescent="0.25">
      <c r="A87" s="30"/>
      <c r="B87" s="30"/>
      <c r="C87" s="30"/>
      <c r="D87" s="30"/>
      <c r="E87" s="30"/>
      <c r="F87" s="21"/>
      <c r="G87" s="21"/>
      <c r="H87" s="21"/>
      <c r="I87" s="21"/>
    </row>
    <row r="88" spans="1:9" x14ac:dyDescent="0.25">
      <c r="A88" s="30"/>
      <c r="B88" s="30"/>
      <c r="C88" s="30"/>
      <c r="D88" s="30"/>
      <c r="E88" s="30"/>
      <c r="F88" s="21"/>
      <c r="G88" s="21"/>
      <c r="H88" s="21"/>
      <c r="I88" s="21"/>
    </row>
    <row r="89" spans="1:9" x14ac:dyDescent="0.25">
      <c r="A89" s="30"/>
      <c r="B89" s="30"/>
      <c r="C89" s="30"/>
      <c r="D89" s="30"/>
      <c r="E89" s="30"/>
      <c r="F89" s="21"/>
      <c r="G89" s="21"/>
      <c r="H89" s="21"/>
      <c r="I89" s="21"/>
    </row>
    <row r="90" spans="1:9" x14ac:dyDescent="0.25">
      <c r="A90" s="30"/>
      <c r="B90" s="30"/>
      <c r="C90" s="30"/>
      <c r="D90" s="30"/>
      <c r="E90" s="30"/>
      <c r="F90" s="21"/>
      <c r="G90" s="21"/>
      <c r="H90" s="21"/>
      <c r="I90" s="21"/>
    </row>
    <row r="91" spans="1:9" x14ac:dyDescent="0.25">
      <c r="A91" s="30"/>
      <c r="B91" s="30"/>
      <c r="C91" s="30"/>
      <c r="D91" s="30"/>
      <c r="E91" s="30"/>
      <c r="F91" s="21"/>
      <c r="G91" s="21"/>
      <c r="H91" s="21"/>
      <c r="I91" s="21"/>
    </row>
    <row r="92" spans="1:9" x14ac:dyDescent="0.25">
      <c r="A92" s="30"/>
      <c r="B92" s="30"/>
      <c r="C92" s="30"/>
      <c r="D92" s="30"/>
      <c r="E92" s="30"/>
      <c r="F92" s="21"/>
      <c r="G92" s="21"/>
      <c r="H92" s="21"/>
      <c r="I92" s="21"/>
    </row>
    <row r="93" spans="1:9" x14ac:dyDescent="0.25">
      <c r="A93" s="30"/>
      <c r="B93" s="30"/>
      <c r="C93" s="30"/>
      <c r="D93" s="30"/>
      <c r="E93" s="30"/>
      <c r="F93" s="21"/>
      <c r="G93" s="21"/>
      <c r="H93" s="21"/>
      <c r="I93" s="21"/>
    </row>
    <row r="94" spans="1:9" x14ac:dyDescent="0.25">
      <c r="A94" s="30"/>
      <c r="B94" s="30"/>
      <c r="C94" s="30"/>
      <c r="D94" s="30"/>
      <c r="E94" s="30"/>
      <c r="F94" s="21"/>
      <c r="G94" s="21"/>
      <c r="H94" s="21"/>
      <c r="I94" s="21"/>
    </row>
    <row r="95" spans="1:9" x14ac:dyDescent="0.25">
      <c r="A95" s="30"/>
      <c r="B95" s="30"/>
      <c r="C95" s="30"/>
      <c r="D95" s="30"/>
      <c r="E95" s="30"/>
      <c r="F95" s="21"/>
      <c r="G95" s="21"/>
      <c r="H95" s="21"/>
      <c r="I95" s="21"/>
    </row>
    <row r="96" spans="1:9" x14ac:dyDescent="0.25">
      <c r="A96" s="30"/>
      <c r="B96" s="30"/>
      <c r="C96" s="30"/>
      <c r="D96" s="30"/>
      <c r="E96" s="30"/>
      <c r="F96" s="21"/>
      <c r="G96" s="21"/>
      <c r="H96" s="21"/>
      <c r="I96" s="21"/>
    </row>
    <row r="97" spans="1:9" x14ac:dyDescent="0.25">
      <c r="A97" s="30"/>
      <c r="B97" s="30"/>
      <c r="C97" s="30"/>
      <c r="D97" s="30"/>
      <c r="E97" s="30"/>
      <c r="F97" s="21"/>
      <c r="G97" s="21"/>
      <c r="H97" s="21"/>
      <c r="I97" s="21"/>
    </row>
    <row r="98" spans="1:9" x14ac:dyDescent="0.25">
      <c r="A98" s="30"/>
      <c r="B98" s="30"/>
      <c r="C98" s="30"/>
      <c r="D98" s="30"/>
      <c r="E98" s="30"/>
      <c r="F98" s="21"/>
      <c r="G98" s="21"/>
      <c r="H98" s="21"/>
      <c r="I98" s="21"/>
    </row>
    <row r="99" spans="1:9" x14ac:dyDescent="0.25">
      <c r="A99" s="30"/>
      <c r="B99" s="30"/>
      <c r="C99" s="30"/>
      <c r="D99" s="30"/>
      <c r="E99" s="30"/>
      <c r="F99" s="21"/>
      <c r="G99" s="21"/>
      <c r="H99" s="21"/>
      <c r="I99" s="21"/>
    </row>
    <row r="100" spans="1:9" x14ac:dyDescent="0.25">
      <c r="A100" s="30"/>
      <c r="B100" s="30"/>
      <c r="C100" s="30"/>
      <c r="D100" s="30"/>
      <c r="E100" s="30"/>
      <c r="F100" s="21"/>
      <c r="G100" s="21"/>
      <c r="H100" s="21"/>
      <c r="I100" s="21"/>
    </row>
    <row r="101" spans="1:9" x14ac:dyDescent="0.25">
      <c r="A101" s="30"/>
      <c r="B101" s="30"/>
      <c r="C101" s="30"/>
      <c r="D101" s="30"/>
      <c r="E101" s="30"/>
      <c r="F101" s="21"/>
      <c r="G101" s="21"/>
      <c r="H101" s="21"/>
      <c r="I101" s="21"/>
    </row>
    <row r="102" spans="1:9" x14ac:dyDescent="0.25">
      <c r="A102" s="30"/>
      <c r="B102" s="30"/>
      <c r="C102" s="30"/>
      <c r="D102" s="30"/>
      <c r="E102" s="30"/>
      <c r="F102" s="21"/>
      <c r="G102" s="21"/>
      <c r="H102" s="21"/>
      <c r="I102" s="21"/>
    </row>
    <row r="103" spans="1:9" x14ac:dyDescent="0.25">
      <c r="A103" s="30"/>
      <c r="B103" s="30"/>
      <c r="C103" s="30"/>
      <c r="D103" s="30"/>
      <c r="E103" s="30"/>
      <c r="F103" s="21"/>
      <c r="G103" s="21"/>
      <c r="H103" s="21"/>
      <c r="I103" s="21"/>
    </row>
    <row r="104" spans="1:9" x14ac:dyDescent="0.25">
      <c r="A104" s="30"/>
      <c r="B104" s="30"/>
      <c r="C104" s="30"/>
      <c r="D104" s="30"/>
      <c r="E104" s="30"/>
      <c r="F104" s="21"/>
      <c r="G104" s="21"/>
      <c r="H104" s="21"/>
      <c r="I104" s="21"/>
    </row>
    <row r="105" spans="1:9" x14ac:dyDescent="0.25">
      <c r="A105" s="30"/>
      <c r="B105" s="30"/>
      <c r="C105" s="30"/>
      <c r="D105" s="30"/>
      <c r="E105" s="30"/>
      <c r="F105" s="21"/>
      <c r="G105" s="21"/>
      <c r="H105" s="21"/>
      <c r="I105" s="21"/>
    </row>
    <row r="106" spans="1:9" x14ac:dyDescent="0.25">
      <c r="A106" s="30"/>
      <c r="B106" s="30"/>
      <c r="C106" s="30"/>
      <c r="D106" s="30"/>
      <c r="E106" s="30"/>
      <c r="F106" s="21"/>
      <c r="G106" s="21"/>
      <c r="H106" s="21"/>
      <c r="I106" s="21"/>
    </row>
    <row r="107" spans="1:9" x14ac:dyDescent="0.25">
      <c r="A107" s="30"/>
      <c r="B107" s="30"/>
      <c r="C107" s="30"/>
      <c r="D107" s="30"/>
      <c r="E107" s="30"/>
      <c r="F107" s="21"/>
      <c r="G107" s="21"/>
      <c r="H107" s="21"/>
      <c r="I107" s="21"/>
    </row>
    <row r="108" spans="1:9" x14ac:dyDescent="0.25">
      <c r="A108" s="30"/>
      <c r="B108" s="30"/>
      <c r="C108" s="30"/>
      <c r="D108" s="30"/>
      <c r="E108" s="30"/>
      <c r="F108" s="21"/>
      <c r="G108" s="21"/>
      <c r="H108" s="21"/>
      <c r="I108" s="21"/>
    </row>
    <row r="109" spans="1:9" x14ac:dyDescent="0.25">
      <c r="A109" s="30"/>
      <c r="B109" s="30"/>
      <c r="C109" s="30"/>
      <c r="D109" s="30"/>
      <c r="E109" s="30"/>
      <c r="F109" s="21"/>
      <c r="G109" s="21"/>
      <c r="H109" s="21"/>
      <c r="I109" s="21"/>
    </row>
  </sheetData>
  <sortState xmlns:xlrd2="http://schemas.microsoft.com/office/spreadsheetml/2017/richdata2" ref="A2:I71">
    <sortCondition ref="A1"/>
  </sortState>
  <mergeCells count="2">
    <mergeCell ref="K11:K14"/>
    <mergeCell ref="L11:L1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8"/>
  <sheetViews>
    <sheetView zoomScaleNormal="100" workbookViewId="0">
      <selection activeCell="M11" sqref="M11:M14"/>
    </sheetView>
  </sheetViews>
  <sheetFormatPr defaultRowHeight="15" x14ac:dyDescent="0.25"/>
  <cols>
    <col min="1" max="1" width="15.28515625" bestFit="1" customWidth="1"/>
    <col min="2" max="2" width="12.28515625" customWidth="1"/>
    <col min="3" max="3" width="12.7109375" bestFit="1" customWidth="1"/>
    <col min="4" max="10" width="12.28515625" customWidth="1"/>
    <col min="12" max="12" width="23" customWidth="1"/>
    <col min="13" max="13" width="8.85546875" bestFit="1" customWidth="1"/>
  </cols>
  <sheetData>
    <row r="1" spans="1:13" ht="19.5" thickBot="1" x14ac:dyDescent="0.4">
      <c r="A1" s="25" t="s">
        <v>0</v>
      </c>
      <c r="B1" s="25" t="s">
        <v>1</v>
      </c>
      <c r="C1" s="25" t="s">
        <v>2</v>
      </c>
      <c r="D1" s="25" t="s">
        <v>3</v>
      </c>
      <c r="E1" s="25" t="s">
        <v>22</v>
      </c>
      <c r="F1" s="25" t="s">
        <v>23</v>
      </c>
      <c r="G1" s="25" t="s">
        <v>24</v>
      </c>
      <c r="H1" s="25" t="s">
        <v>14</v>
      </c>
      <c r="I1" s="25" t="s">
        <v>25</v>
      </c>
      <c r="J1" s="25" t="s">
        <v>26</v>
      </c>
      <c r="K1" s="24"/>
      <c r="L1" s="24"/>
      <c r="M1" s="39" t="s">
        <v>4</v>
      </c>
    </row>
    <row r="2" spans="1:13" x14ac:dyDescent="0.25">
      <c r="A2" s="30" t="s">
        <v>113</v>
      </c>
      <c r="B2" s="31">
        <v>749193.58100000001</v>
      </c>
      <c r="C2" s="31">
        <v>3920129.1030000001</v>
      </c>
      <c r="D2" s="31">
        <v>1077.4469999999999</v>
      </c>
      <c r="E2" s="31">
        <v>1077.67</v>
      </c>
      <c r="F2" s="31">
        <f t="shared" ref="F2:F33" si="0">E2-D2</f>
        <v>0.22300000000018372</v>
      </c>
      <c r="G2" s="31">
        <f t="shared" ref="G2:G33" si="1">F2^2</f>
        <v>4.9729000000081937E-2</v>
      </c>
      <c r="H2" s="31">
        <f t="shared" ref="H2:H33" si="2">SQRT(G2)</f>
        <v>0.22300000000018372</v>
      </c>
      <c r="I2" s="31">
        <f t="shared" ref="I2:I33" si="3">(F2-$M$2)^2</f>
        <v>4.7598241738418513E-2</v>
      </c>
      <c r="J2" s="20" t="s">
        <v>27</v>
      </c>
      <c r="K2" s="24"/>
      <c r="L2" s="26" t="s">
        <v>7</v>
      </c>
      <c r="M2" s="40">
        <f>AVERAGE(F:F)</f>
        <v>4.8297872340535199E-3</v>
      </c>
    </row>
    <row r="3" spans="1:13" x14ac:dyDescent="0.25">
      <c r="A3" s="30" t="s">
        <v>114</v>
      </c>
      <c r="B3" s="21">
        <v>741881.36699999997</v>
      </c>
      <c r="C3" s="21">
        <v>3942385.5090000001</v>
      </c>
      <c r="D3" s="21">
        <v>928.90499999999997</v>
      </c>
      <c r="E3" s="21">
        <v>929.01</v>
      </c>
      <c r="F3" s="31">
        <f t="shared" si="0"/>
        <v>0.10500000000001819</v>
      </c>
      <c r="G3" s="31">
        <f t="shared" si="1"/>
        <v>1.102500000000382E-2</v>
      </c>
      <c r="H3" s="31">
        <f t="shared" si="2"/>
        <v>0.10500000000001819</v>
      </c>
      <c r="I3" s="31">
        <f t="shared" si="3"/>
        <v>1.0034071525578633E-2</v>
      </c>
      <c r="J3" s="20" t="s">
        <v>27</v>
      </c>
      <c r="K3" s="24"/>
      <c r="L3" s="26" t="s">
        <v>8</v>
      </c>
      <c r="M3" s="41">
        <f>MIN(F:F)</f>
        <v>-0.15799999999990177</v>
      </c>
    </row>
    <row r="4" spans="1:13" x14ac:dyDescent="0.25">
      <c r="A4" s="30" t="s">
        <v>115</v>
      </c>
      <c r="B4" s="31">
        <v>730717.03200000001</v>
      </c>
      <c r="C4" s="31">
        <v>3848844.7209999999</v>
      </c>
      <c r="D4" s="31">
        <v>159.69</v>
      </c>
      <c r="E4" s="31">
        <v>159.78</v>
      </c>
      <c r="F4" s="31">
        <f t="shared" si="0"/>
        <v>9.0000000000003411E-2</v>
      </c>
      <c r="G4" s="31">
        <f t="shared" si="1"/>
        <v>8.1000000000006137E-3</v>
      </c>
      <c r="H4" s="31">
        <f t="shared" si="2"/>
        <v>9.0000000000003411E-2</v>
      </c>
      <c r="I4" s="31">
        <f t="shared" si="3"/>
        <v>7.2539651425971748E-3</v>
      </c>
      <c r="J4" s="20" t="s">
        <v>27</v>
      </c>
      <c r="K4" s="24"/>
      <c r="L4" s="26" t="s">
        <v>9</v>
      </c>
      <c r="M4" s="41">
        <f>MAX(F:F)</f>
        <v>0.22300000000018372</v>
      </c>
    </row>
    <row r="5" spans="1:13" x14ac:dyDescent="0.25">
      <c r="A5" s="30" t="s">
        <v>116</v>
      </c>
      <c r="B5" s="21">
        <v>745296.74</v>
      </c>
      <c r="C5" s="21">
        <v>3938432.0809999998</v>
      </c>
      <c r="D5" s="21">
        <v>985.91099999999994</v>
      </c>
      <c r="E5" s="21">
        <v>985.99</v>
      </c>
      <c r="F5" s="31">
        <f t="shared" si="0"/>
        <v>7.9000000000064574E-2</v>
      </c>
      <c r="G5" s="31">
        <f t="shared" si="1"/>
        <v>6.2410000000102028E-3</v>
      </c>
      <c r="H5" s="31">
        <f t="shared" si="2"/>
        <v>7.9000000000064574E-2</v>
      </c>
      <c r="I5" s="31">
        <f t="shared" si="3"/>
        <v>5.5012204617553503E-3</v>
      </c>
      <c r="J5" s="20" t="s">
        <v>27</v>
      </c>
      <c r="K5" s="24"/>
      <c r="L5" s="26" t="s">
        <v>10</v>
      </c>
      <c r="M5" s="41">
        <f>AVERAGE(H:H)</f>
        <v>4.5851063829795723E-2</v>
      </c>
    </row>
    <row r="6" spans="1:13" ht="18" x14ac:dyDescent="0.35">
      <c r="A6" s="30" t="s">
        <v>117</v>
      </c>
      <c r="B6" s="21">
        <v>740849.32799999998</v>
      </c>
      <c r="C6" s="21">
        <v>3956220.2439999999</v>
      </c>
      <c r="D6" s="21">
        <v>1056.655</v>
      </c>
      <c r="E6" s="21">
        <v>1056.72</v>
      </c>
      <c r="F6" s="31">
        <f t="shared" si="0"/>
        <v>6.500000000005457E-2</v>
      </c>
      <c r="G6" s="31">
        <f t="shared" si="1"/>
        <v>4.2250000000070937E-3</v>
      </c>
      <c r="H6" s="31">
        <f t="shared" si="2"/>
        <v>6.500000000005457E-2</v>
      </c>
      <c r="I6" s="31">
        <f t="shared" si="3"/>
        <v>3.6204545043058353E-3</v>
      </c>
      <c r="J6" s="20" t="s">
        <v>27</v>
      </c>
      <c r="K6" s="24"/>
      <c r="L6" s="26" t="s">
        <v>28</v>
      </c>
      <c r="M6" s="41">
        <f>SQRT(SUM(G:G)/COUNTIF(G:G,"&gt;=0"))</f>
        <v>6.5477785740922112E-2</v>
      </c>
    </row>
    <row r="7" spans="1:13" x14ac:dyDescent="0.25">
      <c r="A7" s="30" t="s">
        <v>118</v>
      </c>
      <c r="B7" s="21">
        <v>724144.46600000001</v>
      </c>
      <c r="C7" s="21">
        <v>3974304.0040000002</v>
      </c>
      <c r="D7" s="21">
        <v>575.88099999999997</v>
      </c>
      <c r="E7" s="21">
        <v>575.94000000000005</v>
      </c>
      <c r="F7" s="31">
        <f t="shared" si="0"/>
        <v>5.9000000000082764E-2</v>
      </c>
      <c r="G7" s="31">
        <f t="shared" si="1"/>
        <v>3.4810000000097662E-3</v>
      </c>
      <c r="H7" s="31">
        <f t="shared" si="2"/>
        <v>5.9000000000082764E-2</v>
      </c>
      <c r="I7" s="31">
        <f t="shared" si="3"/>
        <v>2.9344119511168776E-3</v>
      </c>
      <c r="J7" s="20" t="s">
        <v>27</v>
      </c>
      <c r="K7" s="24"/>
      <c r="L7" s="26" t="s">
        <v>11</v>
      </c>
      <c r="M7" s="41">
        <f>SQRT(AVERAGE(I:I))</f>
        <v>6.52994148580818E-2</v>
      </c>
    </row>
    <row r="8" spans="1:13" x14ac:dyDescent="0.25">
      <c r="A8" s="30" t="s">
        <v>119</v>
      </c>
      <c r="B8" s="31">
        <v>744375.89500000002</v>
      </c>
      <c r="C8" s="31">
        <v>3935161.943</v>
      </c>
      <c r="D8" s="31">
        <v>972.92200000000003</v>
      </c>
      <c r="E8" s="31">
        <v>972.98</v>
      </c>
      <c r="F8" s="31">
        <f t="shared" si="0"/>
        <v>5.7999999999992724E-2</v>
      </c>
      <c r="G8" s="31">
        <f t="shared" si="1"/>
        <v>3.3639999999991559E-3</v>
      </c>
      <c r="H8" s="31">
        <f t="shared" si="2"/>
        <v>5.7999999999992724E-2</v>
      </c>
      <c r="I8" s="31">
        <f t="shared" si="3"/>
        <v>2.8270715255752439E-3</v>
      </c>
      <c r="J8" s="20" t="s">
        <v>27</v>
      </c>
      <c r="K8" s="24"/>
      <c r="L8" s="26" t="s">
        <v>15</v>
      </c>
      <c r="M8" s="41">
        <f>M2</f>
        <v>4.8297872340535199E-3</v>
      </c>
    </row>
    <row r="9" spans="1:13" x14ac:dyDescent="0.25">
      <c r="A9" s="30" t="s">
        <v>120</v>
      </c>
      <c r="B9" s="31">
        <v>765173.46600000001</v>
      </c>
      <c r="C9" s="31">
        <v>3977682.33</v>
      </c>
      <c r="D9" s="31">
        <v>1137.1279999999999</v>
      </c>
      <c r="E9" s="31">
        <v>1137.18</v>
      </c>
      <c r="F9" s="31">
        <f t="shared" si="0"/>
        <v>5.2000000000134605E-2</v>
      </c>
      <c r="G9" s="31">
        <f t="shared" si="1"/>
        <v>2.704000000013999E-3</v>
      </c>
      <c r="H9" s="31">
        <f t="shared" si="2"/>
        <v>5.2000000000134605E-2</v>
      </c>
      <c r="I9" s="31">
        <f t="shared" si="3"/>
        <v>2.2250289723973588E-3</v>
      </c>
      <c r="J9" s="20" t="s">
        <v>27</v>
      </c>
      <c r="K9" s="24"/>
      <c r="L9" s="27" t="s">
        <v>16</v>
      </c>
      <c r="M9" s="41">
        <f>MEDIAN(F:F)</f>
        <v>1.0999999999967258E-2</v>
      </c>
    </row>
    <row r="10" spans="1:13" ht="15.75" thickBot="1" x14ac:dyDescent="0.3">
      <c r="A10" s="30" t="s">
        <v>121</v>
      </c>
      <c r="B10" s="31">
        <v>769598.46900000004</v>
      </c>
      <c r="C10" s="31">
        <v>3866005.3930000002</v>
      </c>
      <c r="D10" s="31">
        <v>819.93899999999996</v>
      </c>
      <c r="E10" s="31">
        <v>819.98</v>
      </c>
      <c r="F10" s="31">
        <f t="shared" si="0"/>
        <v>4.100000000005366E-2</v>
      </c>
      <c r="G10" s="31">
        <f t="shared" si="1"/>
        <v>1.6810000000044001E-3</v>
      </c>
      <c r="H10" s="31">
        <f t="shared" si="2"/>
        <v>4.100000000005366E-2</v>
      </c>
      <c r="I10" s="31">
        <f t="shared" si="3"/>
        <v>1.3082842915377194E-3</v>
      </c>
      <c r="J10" s="20" t="s">
        <v>27</v>
      </c>
      <c r="K10" s="24"/>
      <c r="L10" s="27" t="s">
        <v>17</v>
      </c>
      <c r="M10" s="42">
        <f>SKEW(F:F)</f>
        <v>-3.1666374947050248E-2</v>
      </c>
    </row>
    <row r="11" spans="1:13" ht="15" customHeight="1" x14ac:dyDescent="0.25">
      <c r="A11" s="30" t="s">
        <v>122</v>
      </c>
      <c r="B11" s="31">
        <v>749830.902</v>
      </c>
      <c r="C11" s="31">
        <v>3949014.5619999999</v>
      </c>
      <c r="D11" s="31">
        <v>1079.8610000000001</v>
      </c>
      <c r="E11" s="31">
        <v>1079.9000000000001</v>
      </c>
      <c r="F11" s="31">
        <f t="shared" si="0"/>
        <v>3.8999999999987267E-2</v>
      </c>
      <c r="G11" s="31">
        <f t="shared" si="1"/>
        <v>1.5209999999990069E-3</v>
      </c>
      <c r="H11" s="31">
        <f t="shared" si="2"/>
        <v>3.8999999999987267E-2</v>
      </c>
      <c r="I11" s="31">
        <f t="shared" si="3"/>
        <v>1.1676034404691814E-3</v>
      </c>
      <c r="J11" s="20" t="s">
        <v>27</v>
      </c>
      <c r="K11" s="24"/>
      <c r="L11" s="43" t="s">
        <v>29</v>
      </c>
      <c r="M11" s="53">
        <f>PERCENTILE(H:H,0.95)</f>
        <v>0.13479999999996151</v>
      </c>
    </row>
    <row r="12" spans="1:13" ht="15" customHeight="1" x14ac:dyDescent="0.25">
      <c r="A12" s="30" t="s">
        <v>123</v>
      </c>
      <c r="B12" s="31">
        <v>748042.799</v>
      </c>
      <c r="C12" s="31">
        <v>3945028.3650000002</v>
      </c>
      <c r="D12" s="31">
        <v>1076.643</v>
      </c>
      <c r="E12" s="31">
        <v>1076.68</v>
      </c>
      <c r="F12" s="31">
        <f t="shared" si="0"/>
        <v>3.7000000000034561E-2</v>
      </c>
      <c r="G12" s="31">
        <f t="shared" si="1"/>
        <v>1.3690000000025574E-3</v>
      </c>
      <c r="H12" s="31">
        <f t="shared" si="2"/>
        <v>3.7000000000034561E-2</v>
      </c>
      <c r="I12" s="31">
        <f t="shared" si="3"/>
        <v>1.0349225894084894E-3</v>
      </c>
      <c r="J12" s="20" t="s">
        <v>27</v>
      </c>
      <c r="K12" s="24"/>
      <c r="L12" s="51"/>
      <c r="M12" s="54"/>
    </row>
    <row r="13" spans="1:13" ht="15" customHeight="1" x14ac:dyDescent="0.25">
      <c r="A13" s="30" t="s">
        <v>124</v>
      </c>
      <c r="B13" s="21">
        <v>726184.01500000001</v>
      </c>
      <c r="C13" s="21">
        <v>3894510.5</v>
      </c>
      <c r="D13" s="21">
        <v>378.654</v>
      </c>
      <c r="E13" s="21">
        <v>378.69</v>
      </c>
      <c r="F13" s="31">
        <f t="shared" si="0"/>
        <v>3.6000000000001364E-2</v>
      </c>
      <c r="G13" s="31">
        <f t="shared" si="1"/>
        <v>1.2960000000000983E-3</v>
      </c>
      <c r="H13" s="31">
        <f t="shared" si="2"/>
        <v>3.6000000000001364E-2</v>
      </c>
      <c r="I13" s="31">
        <f t="shared" si="3"/>
        <v>9.7158216387445786E-4</v>
      </c>
      <c r="J13" s="20" t="s">
        <v>27</v>
      </c>
      <c r="K13" s="24"/>
      <c r="L13" s="51"/>
      <c r="M13" s="54"/>
    </row>
    <row r="14" spans="1:13" ht="15.75" customHeight="1" thickBot="1" x14ac:dyDescent="0.3">
      <c r="A14" s="30" t="s">
        <v>125</v>
      </c>
      <c r="B14" s="31">
        <v>756227.30700000003</v>
      </c>
      <c r="C14" s="31">
        <v>3958215.7119999998</v>
      </c>
      <c r="D14" s="31">
        <v>980.13599999999997</v>
      </c>
      <c r="E14" s="31">
        <v>980.17</v>
      </c>
      <c r="F14" s="31">
        <f t="shared" si="0"/>
        <v>3.3999999999991815E-2</v>
      </c>
      <c r="G14" s="31">
        <f t="shared" si="1"/>
        <v>1.1559999999994435E-3</v>
      </c>
      <c r="H14" s="31">
        <f t="shared" si="2"/>
        <v>3.3999999999991815E-2</v>
      </c>
      <c r="I14" s="31">
        <f t="shared" si="3"/>
        <v>8.5090131281010935E-4</v>
      </c>
      <c r="J14" s="20" t="s">
        <v>27</v>
      </c>
      <c r="K14" s="24"/>
      <c r="L14" s="52"/>
      <c r="M14" s="55"/>
    </row>
    <row r="15" spans="1:13" ht="18" x14ac:dyDescent="0.35">
      <c r="A15" s="30" t="s">
        <v>126</v>
      </c>
      <c r="B15" s="21">
        <v>749151.80200000003</v>
      </c>
      <c r="C15" s="21">
        <v>3837350.0669999998</v>
      </c>
      <c r="D15" s="21">
        <v>474.75799999999998</v>
      </c>
      <c r="E15" s="21">
        <v>474.79</v>
      </c>
      <c r="F15" s="31">
        <f t="shared" si="0"/>
        <v>3.2000000000039108E-2</v>
      </c>
      <c r="G15" s="31">
        <f t="shared" si="1"/>
        <v>1.0240000000025029E-3</v>
      </c>
      <c r="H15" s="31">
        <f t="shared" si="2"/>
        <v>3.2000000000039108E-2</v>
      </c>
      <c r="I15" s="31">
        <f t="shared" si="3"/>
        <v>7.3822046174892614E-4</v>
      </c>
      <c r="J15" s="20" t="s">
        <v>27</v>
      </c>
      <c r="K15" s="24"/>
      <c r="L15" s="22" t="s">
        <v>30</v>
      </c>
      <c r="M15" s="32">
        <v>0.3</v>
      </c>
    </row>
    <row r="16" spans="1:13" ht="15" customHeight="1" x14ac:dyDescent="0.25">
      <c r="A16" s="30" t="s">
        <v>127</v>
      </c>
      <c r="B16" s="31">
        <v>736421.22600000002</v>
      </c>
      <c r="C16" s="31">
        <v>3974740.2590000001</v>
      </c>
      <c r="D16" s="31">
        <v>863.10699999999997</v>
      </c>
      <c r="E16" s="31">
        <v>863.13</v>
      </c>
      <c r="F16" s="31">
        <f t="shared" si="0"/>
        <v>2.3000000000024556E-2</v>
      </c>
      <c r="G16" s="31">
        <f t="shared" si="1"/>
        <v>5.2900000000112959E-4</v>
      </c>
      <c r="H16" s="31">
        <f t="shared" si="2"/>
        <v>2.3000000000024556E-2</v>
      </c>
      <c r="I16" s="31">
        <f t="shared" si="3"/>
        <v>3.3015663196065678E-4</v>
      </c>
      <c r="J16" s="20" t="s">
        <v>27</v>
      </c>
      <c r="K16" s="24"/>
      <c r="L16" s="24"/>
      <c r="M16" s="24"/>
    </row>
    <row r="17" spans="1:13" ht="15.75" customHeight="1" x14ac:dyDescent="0.25">
      <c r="A17" s="30" t="s">
        <v>128</v>
      </c>
      <c r="B17" s="21">
        <v>747656.71299999999</v>
      </c>
      <c r="C17" s="21">
        <v>3940310.4130000002</v>
      </c>
      <c r="D17" s="21">
        <v>1071.819</v>
      </c>
      <c r="E17" s="21">
        <v>1071.8399999999999</v>
      </c>
      <c r="F17" s="31">
        <f t="shared" si="0"/>
        <v>2.0999999999958163E-2</v>
      </c>
      <c r="G17" s="31">
        <f t="shared" si="1"/>
        <v>4.4099999999824287E-4</v>
      </c>
      <c r="H17" s="31">
        <f t="shared" si="2"/>
        <v>2.0999999999958163E-2</v>
      </c>
      <c r="I17" s="31">
        <f t="shared" si="3"/>
        <v>2.6147578089462544E-4</v>
      </c>
      <c r="J17" s="20" t="s">
        <v>27</v>
      </c>
      <c r="K17" s="18"/>
      <c r="L17" s="18"/>
      <c r="M17" s="18"/>
    </row>
    <row r="18" spans="1:13" x14ac:dyDescent="0.25">
      <c r="A18" s="30" t="s">
        <v>129</v>
      </c>
      <c r="B18" s="21">
        <v>726127.75800000003</v>
      </c>
      <c r="C18" s="21">
        <v>3952458.6660000002</v>
      </c>
      <c r="D18" s="21">
        <v>793.36900000000003</v>
      </c>
      <c r="E18" s="21">
        <v>793.39</v>
      </c>
      <c r="F18" s="31">
        <f t="shared" si="0"/>
        <v>2.0999999999958163E-2</v>
      </c>
      <c r="G18" s="31">
        <f t="shared" si="1"/>
        <v>4.4099999999824287E-4</v>
      </c>
      <c r="H18" s="31">
        <f t="shared" si="2"/>
        <v>2.0999999999958163E-2</v>
      </c>
      <c r="I18" s="31">
        <f t="shared" si="3"/>
        <v>2.6147578089462544E-4</v>
      </c>
      <c r="J18" s="20" t="s">
        <v>27</v>
      </c>
      <c r="K18" s="18"/>
      <c r="L18" s="18"/>
      <c r="M18" s="18"/>
    </row>
    <row r="19" spans="1:13" x14ac:dyDescent="0.25">
      <c r="A19" s="30" t="s">
        <v>130</v>
      </c>
      <c r="B19" s="31">
        <v>733987.79599999997</v>
      </c>
      <c r="C19" s="31">
        <v>3939316.7880000002</v>
      </c>
      <c r="D19" s="31">
        <v>875.39200000000005</v>
      </c>
      <c r="E19" s="31">
        <v>875.41</v>
      </c>
      <c r="F19" s="31">
        <f t="shared" si="0"/>
        <v>1.7999999999915417E-2</v>
      </c>
      <c r="G19" s="31">
        <f t="shared" si="1"/>
        <v>3.2399999999695503E-4</v>
      </c>
      <c r="H19" s="31">
        <f t="shared" si="2"/>
        <v>1.7999999999915417E-2</v>
      </c>
      <c r="I19" s="31">
        <f t="shared" si="3"/>
        <v>1.7345450429807167E-4</v>
      </c>
      <c r="J19" s="20" t="s">
        <v>27</v>
      </c>
      <c r="K19" s="18"/>
      <c r="L19" s="18"/>
      <c r="M19" s="18"/>
    </row>
    <row r="20" spans="1:13" x14ac:dyDescent="0.25">
      <c r="A20" s="29" t="s">
        <v>131</v>
      </c>
      <c r="B20" s="35">
        <v>762981.81599999999</v>
      </c>
      <c r="C20" s="35">
        <v>3984922.1349999998</v>
      </c>
      <c r="D20" s="35">
        <v>996.81399999999996</v>
      </c>
      <c r="E20" s="35">
        <v>996.83</v>
      </c>
      <c r="F20" s="31">
        <f t="shared" si="0"/>
        <v>1.6000000000076398E-2</v>
      </c>
      <c r="G20" s="31">
        <f t="shared" si="1"/>
        <v>2.560000000024447E-4</v>
      </c>
      <c r="H20" s="31">
        <f t="shared" si="2"/>
        <v>1.6000000000076398E-2</v>
      </c>
      <c r="I20" s="31">
        <f t="shared" si="3"/>
        <v>1.2477365323822047E-4</v>
      </c>
      <c r="J20" s="20" t="s">
        <v>27</v>
      </c>
      <c r="K20" s="18"/>
      <c r="L20" s="18"/>
      <c r="M20" s="24"/>
    </row>
    <row r="21" spans="1:13" x14ac:dyDescent="0.25">
      <c r="A21" s="30" t="s">
        <v>132</v>
      </c>
      <c r="B21" s="21">
        <v>747896.978</v>
      </c>
      <c r="C21" s="21">
        <v>3944570.5180000002</v>
      </c>
      <c r="D21" s="21">
        <v>1073.204</v>
      </c>
      <c r="E21" s="21">
        <v>1073.22</v>
      </c>
      <c r="F21" s="31">
        <f t="shared" si="0"/>
        <v>1.6000000000076398E-2</v>
      </c>
      <c r="G21" s="31">
        <f t="shared" si="1"/>
        <v>2.560000000024447E-4</v>
      </c>
      <c r="H21" s="31">
        <f t="shared" si="2"/>
        <v>1.6000000000076398E-2</v>
      </c>
      <c r="I21" s="31">
        <f t="shared" si="3"/>
        <v>1.2477365323822047E-4</v>
      </c>
      <c r="J21" s="20" t="s">
        <v>27</v>
      </c>
      <c r="K21" s="18"/>
      <c r="L21" s="28"/>
      <c r="M21" s="18"/>
    </row>
    <row r="22" spans="1:13" x14ac:dyDescent="0.25">
      <c r="A22" s="29" t="s">
        <v>133</v>
      </c>
      <c r="B22" s="35">
        <v>749600.72</v>
      </c>
      <c r="C22" s="35">
        <v>3949716.2209999999</v>
      </c>
      <c r="D22" s="35">
        <v>1094.2850000000001</v>
      </c>
      <c r="E22" s="35">
        <v>1094.3</v>
      </c>
      <c r="F22" s="31">
        <f t="shared" si="0"/>
        <v>1.4999999999872671E-2</v>
      </c>
      <c r="G22" s="31">
        <f t="shared" si="1"/>
        <v>2.2499999999618013E-4</v>
      </c>
      <c r="H22" s="31">
        <f t="shared" si="2"/>
        <v>1.4999999999872671E-2</v>
      </c>
      <c r="I22" s="31">
        <f t="shared" si="3"/>
        <v>1.0343322770203083E-4</v>
      </c>
      <c r="J22" s="20" t="s">
        <v>27</v>
      </c>
      <c r="K22" s="18"/>
      <c r="L22" s="18"/>
      <c r="M22" s="18"/>
    </row>
    <row r="23" spans="1:13" x14ac:dyDescent="0.25">
      <c r="A23" s="30" t="s">
        <v>134</v>
      </c>
      <c r="B23" s="21">
        <v>730614.12899999996</v>
      </c>
      <c r="C23" s="21">
        <v>3959241.6749999998</v>
      </c>
      <c r="D23" s="21">
        <v>753.649</v>
      </c>
      <c r="E23" s="21">
        <v>753.66</v>
      </c>
      <c r="F23" s="31">
        <f t="shared" si="0"/>
        <v>1.0999999999967258E-2</v>
      </c>
      <c r="G23" s="31">
        <f t="shared" si="1"/>
        <v>1.2099999999927968E-4</v>
      </c>
      <c r="H23" s="31">
        <f t="shared" si="2"/>
        <v>1.0999999999967258E-2</v>
      </c>
      <c r="I23" s="31">
        <f t="shared" si="3"/>
        <v>3.8071525576644863E-5</v>
      </c>
      <c r="J23" s="20" t="s">
        <v>27</v>
      </c>
      <c r="K23" s="18"/>
      <c r="L23" s="18"/>
      <c r="M23" s="18"/>
    </row>
    <row r="24" spans="1:13" x14ac:dyDescent="0.25">
      <c r="A24" s="30" t="s">
        <v>135</v>
      </c>
      <c r="B24" s="21">
        <v>725299.71100000001</v>
      </c>
      <c r="C24" s="21">
        <v>3891014.9569999999</v>
      </c>
      <c r="D24" s="21">
        <v>359.56</v>
      </c>
      <c r="E24" s="21">
        <v>359.57</v>
      </c>
      <c r="F24" s="31">
        <f t="shared" si="0"/>
        <v>9.9999999999909051E-3</v>
      </c>
      <c r="G24" s="31">
        <f t="shared" si="1"/>
        <v>9.9999999999818103E-5</v>
      </c>
      <c r="H24" s="31">
        <f t="shared" si="2"/>
        <v>9.9999999999909051E-3</v>
      </c>
      <c r="I24" s="31">
        <f t="shared" si="3"/>
        <v>2.6731100045061908E-5</v>
      </c>
      <c r="J24" s="20" t="s">
        <v>27</v>
      </c>
      <c r="K24" s="18"/>
      <c r="L24" s="18"/>
      <c r="M24" s="18"/>
    </row>
    <row r="25" spans="1:13" x14ac:dyDescent="0.25">
      <c r="A25" s="30" t="s">
        <v>159</v>
      </c>
      <c r="B25" s="31">
        <v>736468.00199999998</v>
      </c>
      <c r="C25" s="31">
        <v>3975749.0060000001</v>
      </c>
      <c r="D25" s="31">
        <v>834.16499999999996</v>
      </c>
      <c r="E25" s="31">
        <v>834.17</v>
      </c>
      <c r="F25" s="31">
        <f t="shared" si="0"/>
        <v>4.9999999999954525E-3</v>
      </c>
      <c r="G25" s="31">
        <f t="shared" si="1"/>
        <v>2.4999999999954526E-5</v>
      </c>
      <c r="H25" s="31">
        <f t="shared" si="2"/>
        <v>4.9999999999954525E-3</v>
      </c>
      <c r="I25" s="31">
        <f t="shared" si="3"/>
        <v>2.8972385689603126E-8</v>
      </c>
      <c r="J25" s="20" t="s">
        <v>27</v>
      </c>
      <c r="K25" s="18"/>
      <c r="L25" s="18"/>
      <c r="M25" s="18"/>
    </row>
    <row r="26" spans="1:13" x14ac:dyDescent="0.25">
      <c r="A26" s="30" t="s">
        <v>136</v>
      </c>
      <c r="B26" s="31">
        <v>751069.84600000002</v>
      </c>
      <c r="C26" s="31">
        <v>3839010.8229999999</v>
      </c>
      <c r="D26" s="31">
        <v>469.15499999999997</v>
      </c>
      <c r="E26" s="31">
        <v>469.16</v>
      </c>
      <c r="F26" s="31">
        <f t="shared" si="0"/>
        <v>5.0000000000522959E-3</v>
      </c>
      <c r="G26" s="31">
        <f t="shared" si="1"/>
        <v>2.5000000000522959E-5</v>
      </c>
      <c r="H26" s="31">
        <f t="shared" si="2"/>
        <v>5.0000000000522959E-3</v>
      </c>
      <c r="I26" s="31">
        <f t="shared" si="3"/>
        <v>2.8972385708954076E-8</v>
      </c>
      <c r="J26" s="20" t="s">
        <v>27</v>
      </c>
      <c r="K26" s="18"/>
      <c r="L26" s="18"/>
      <c r="M26" s="18"/>
    </row>
    <row r="27" spans="1:13" x14ac:dyDescent="0.25">
      <c r="A27" s="30" t="s">
        <v>137</v>
      </c>
      <c r="B27" s="21">
        <v>723337.81099999999</v>
      </c>
      <c r="C27" s="21">
        <v>3971546.8489999999</v>
      </c>
      <c r="D27" s="21">
        <v>607.38800000000003</v>
      </c>
      <c r="E27" s="21">
        <v>607.39</v>
      </c>
      <c r="F27" s="31">
        <f t="shared" si="0"/>
        <v>1.9999999999527063E-3</v>
      </c>
      <c r="G27" s="31">
        <f t="shared" si="1"/>
        <v>3.9999999998108252E-6</v>
      </c>
      <c r="H27" s="31">
        <f t="shared" si="2"/>
        <v>1.9999999999527063E-3</v>
      </c>
      <c r="I27" s="31">
        <f t="shared" si="3"/>
        <v>8.0076957902799331E-6</v>
      </c>
      <c r="J27" s="20" t="s">
        <v>27</v>
      </c>
      <c r="K27" s="18"/>
      <c r="L27" s="18"/>
      <c r="M27" s="18"/>
    </row>
    <row r="28" spans="1:13" x14ac:dyDescent="0.25">
      <c r="A28" s="30" t="s">
        <v>138</v>
      </c>
      <c r="B28" s="21">
        <v>738303.30599999998</v>
      </c>
      <c r="C28" s="21">
        <v>3966360.0630000001</v>
      </c>
      <c r="D28" s="21">
        <v>1057.9390000000001</v>
      </c>
      <c r="E28" s="21">
        <v>1057.94</v>
      </c>
      <c r="F28" s="31">
        <f t="shared" si="0"/>
        <v>9.9999999997635314E-4</v>
      </c>
      <c r="G28" s="31">
        <f t="shared" si="1"/>
        <v>9.9999999995270629E-7</v>
      </c>
      <c r="H28" s="31">
        <f t="shared" si="2"/>
        <v>9.9999999997635314E-4</v>
      </c>
      <c r="I28" s="31">
        <f t="shared" si="3"/>
        <v>1.4667270258300436E-5</v>
      </c>
      <c r="J28" s="20" t="s">
        <v>27</v>
      </c>
      <c r="K28" s="18"/>
      <c r="L28" s="18"/>
      <c r="M28" s="18"/>
    </row>
    <row r="29" spans="1:13" x14ac:dyDescent="0.25">
      <c r="A29" s="30" t="s">
        <v>139</v>
      </c>
      <c r="B29" s="21">
        <v>747720.04399999999</v>
      </c>
      <c r="C29" s="21">
        <v>3938268.0950000002</v>
      </c>
      <c r="D29" s="21">
        <v>1056.8520000000001</v>
      </c>
      <c r="E29" s="21">
        <v>1056.8499999999999</v>
      </c>
      <c r="F29" s="31">
        <f t="shared" si="0"/>
        <v>-2.00000000018008E-3</v>
      </c>
      <c r="G29" s="31">
        <f t="shared" si="1"/>
        <v>4.00000000072032E-6</v>
      </c>
      <c r="H29" s="31">
        <f t="shared" si="2"/>
        <v>2.00000000018008E-3</v>
      </c>
      <c r="I29" s="31">
        <f t="shared" si="3"/>
        <v>4.6645993664900245E-5</v>
      </c>
      <c r="J29" s="20" t="s">
        <v>27</v>
      </c>
      <c r="K29" s="18"/>
      <c r="L29" s="18"/>
      <c r="M29" s="18"/>
    </row>
    <row r="30" spans="1:13" x14ac:dyDescent="0.25">
      <c r="A30" s="30" t="s">
        <v>140</v>
      </c>
      <c r="B30" s="31">
        <v>748407.09100000001</v>
      </c>
      <c r="C30" s="31">
        <v>3949563.3840000001</v>
      </c>
      <c r="D30" s="31">
        <v>1107.9960000000001</v>
      </c>
      <c r="E30" s="31">
        <v>1107.99</v>
      </c>
      <c r="F30" s="31">
        <f t="shared" si="0"/>
        <v>-6.0000000000854925E-3</v>
      </c>
      <c r="G30" s="31">
        <f t="shared" si="1"/>
        <v>3.6000000001025907E-5</v>
      </c>
      <c r="H30" s="31">
        <f t="shared" si="2"/>
        <v>6.0000000000854925E-3</v>
      </c>
      <c r="I30" s="31">
        <f t="shared" si="3"/>
        <v>1.1728429153672033E-4</v>
      </c>
      <c r="J30" s="20" t="s">
        <v>27</v>
      </c>
      <c r="K30" s="18"/>
      <c r="L30" s="18"/>
      <c r="M30" s="18"/>
    </row>
    <row r="31" spans="1:13" x14ac:dyDescent="0.25">
      <c r="A31" s="30" t="s">
        <v>141</v>
      </c>
      <c r="B31" s="31">
        <v>746831.36600000004</v>
      </c>
      <c r="C31" s="31">
        <v>3947239.0920000002</v>
      </c>
      <c r="D31" s="31">
        <v>1136.6579999999999</v>
      </c>
      <c r="E31" s="31">
        <v>1136.6500000000001</v>
      </c>
      <c r="F31" s="31">
        <f t="shared" si="0"/>
        <v>-7.9999999998108251E-3</v>
      </c>
      <c r="G31" s="31">
        <f t="shared" si="1"/>
        <v>6.3999999996973203E-5</v>
      </c>
      <c r="H31" s="31">
        <f t="shared" si="2"/>
        <v>7.9999999998108251E-3</v>
      </c>
      <c r="I31" s="31">
        <f t="shared" si="3"/>
        <v>1.6460344046622852E-4</v>
      </c>
      <c r="J31" s="20" t="s">
        <v>27</v>
      </c>
      <c r="K31" s="18"/>
      <c r="L31" s="18"/>
      <c r="M31" s="18"/>
    </row>
    <row r="32" spans="1:13" x14ac:dyDescent="0.25">
      <c r="A32" s="30" t="s">
        <v>142</v>
      </c>
      <c r="B32" s="21">
        <v>763376.80099999998</v>
      </c>
      <c r="C32" s="21">
        <v>3971346.8480000002</v>
      </c>
      <c r="D32" s="21">
        <v>1172.8409999999999</v>
      </c>
      <c r="E32" s="21">
        <v>1172.83</v>
      </c>
      <c r="F32" s="31">
        <f t="shared" si="0"/>
        <v>-1.0999999999967258E-2</v>
      </c>
      <c r="G32" s="31">
        <f t="shared" si="1"/>
        <v>1.2099999999927968E-4</v>
      </c>
      <c r="H32" s="31">
        <f t="shared" si="2"/>
        <v>1.0999999999967258E-2</v>
      </c>
      <c r="I32" s="31">
        <f t="shared" si="3"/>
        <v>2.5058216387436726E-4</v>
      </c>
      <c r="J32" s="20" t="s">
        <v>27</v>
      </c>
      <c r="K32" s="18"/>
      <c r="L32" s="18"/>
      <c r="M32" s="18"/>
    </row>
    <row r="33" spans="1:10" x14ac:dyDescent="0.25">
      <c r="A33" s="30" t="s">
        <v>143</v>
      </c>
      <c r="B33" s="31">
        <v>739829.87600000005</v>
      </c>
      <c r="C33" s="31">
        <v>3959382.1710000001</v>
      </c>
      <c r="D33" s="31">
        <v>1074.2739999999999</v>
      </c>
      <c r="E33" s="31">
        <v>1074.26</v>
      </c>
      <c r="F33" s="31">
        <f t="shared" si="0"/>
        <v>-1.3999999999896318E-2</v>
      </c>
      <c r="G33" s="31">
        <f t="shared" si="1"/>
        <v>1.9599999999709688E-4</v>
      </c>
      <c r="H33" s="31">
        <f t="shared" si="2"/>
        <v>1.3999999999896318E-2</v>
      </c>
      <c r="I33" s="31">
        <f t="shared" si="3"/>
        <v>3.5456088727582033E-4</v>
      </c>
      <c r="J33" s="20" t="s">
        <v>27</v>
      </c>
    </row>
    <row r="34" spans="1:10" x14ac:dyDescent="0.25">
      <c r="A34" s="30" t="s">
        <v>144</v>
      </c>
      <c r="B34" s="21">
        <v>736863.43700000003</v>
      </c>
      <c r="C34" s="21">
        <v>3966284.6290000002</v>
      </c>
      <c r="D34" s="21">
        <v>1005.676</v>
      </c>
      <c r="E34" s="21">
        <v>1005.66</v>
      </c>
      <c r="F34" s="31">
        <f t="shared" ref="F34:F46" si="4">E34-D34</f>
        <v>-1.6000000000076398E-2</v>
      </c>
      <c r="G34" s="31">
        <f t="shared" ref="G34:G46" si="5">F34^2</f>
        <v>2.560000000024447E-4</v>
      </c>
      <c r="H34" s="31">
        <f t="shared" ref="H34:H46" si="6">SQRT(G34)</f>
        <v>1.6000000000076398E-2</v>
      </c>
      <c r="I34" s="31">
        <f t="shared" ref="I34:I46" si="7">(F34-$M$2)^2</f>
        <v>4.3388003621912176E-4</v>
      </c>
      <c r="J34" s="20" t="s">
        <v>27</v>
      </c>
    </row>
    <row r="35" spans="1:10" x14ac:dyDescent="0.25">
      <c r="A35" s="30" t="s">
        <v>145</v>
      </c>
      <c r="B35" s="31">
        <v>761509.21799999999</v>
      </c>
      <c r="C35" s="31">
        <v>3865643.62</v>
      </c>
      <c r="D35" s="31">
        <v>602.99800000000005</v>
      </c>
      <c r="E35" s="31">
        <v>602.98</v>
      </c>
      <c r="F35" s="31">
        <f t="shared" si="4"/>
        <v>-1.8000000000029104E-2</v>
      </c>
      <c r="G35" s="31">
        <f t="shared" si="5"/>
        <v>3.2400000000104773E-4</v>
      </c>
      <c r="H35" s="31">
        <f t="shared" si="6"/>
        <v>1.8000000000029104E-2</v>
      </c>
      <c r="I35" s="31">
        <f t="shared" si="7"/>
        <v>5.2119918515348203E-4</v>
      </c>
      <c r="J35" s="20" t="s">
        <v>27</v>
      </c>
    </row>
    <row r="36" spans="1:10" x14ac:dyDescent="0.25">
      <c r="A36" s="30" t="s">
        <v>146</v>
      </c>
      <c r="B36" s="31">
        <v>740975.63</v>
      </c>
      <c r="C36" s="31">
        <v>3935243.4580000001</v>
      </c>
      <c r="D36" s="31">
        <v>919.26</v>
      </c>
      <c r="E36" s="31">
        <v>919.24</v>
      </c>
      <c r="F36" s="31">
        <f t="shared" si="4"/>
        <v>-1.999999999998181E-2</v>
      </c>
      <c r="G36" s="31">
        <f t="shared" si="5"/>
        <v>3.9999999999927241E-4</v>
      </c>
      <c r="H36" s="31">
        <f t="shared" si="6"/>
        <v>1.999999999998181E-2</v>
      </c>
      <c r="I36" s="31">
        <f t="shared" si="7"/>
        <v>6.1651833408746389E-4</v>
      </c>
      <c r="J36" s="20" t="s">
        <v>27</v>
      </c>
    </row>
    <row r="37" spans="1:10" x14ac:dyDescent="0.25">
      <c r="A37" s="30" t="s">
        <v>147</v>
      </c>
      <c r="B37" s="31">
        <v>752055.88600000006</v>
      </c>
      <c r="C37" s="31">
        <v>3949664.148</v>
      </c>
      <c r="D37" s="31">
        <v>1054.394</v>
      </c>
      <c r="E37" s="31">
        <v>1054.3599999999999</v>
      </c>
      <c r="F37" s="31">
        <f t="shared" si="4"/>
        <v>-3.4000000000105501E-2</v>
      </c>
      <c r="G37" s="31">
        <f t="shared" si="5"/>
        <v>1.1560000000071741E-3</v>
      </c>
      <c r="H37" s="31">
        <f t="shared" si="6"/>
        <v>3.4000000000105501E-2</v>
      </c>
      <c r="I37" s="31">
        <f t="shared" si="7"/>
        <v>1.507752376650059E-3</v>
      </c>
      <c r="J37" s="20" t="s">
        <v>27</v>
      </c>
    </row>
    <row r="38" spans="1:10" x14ac:dyDescent="0.25">
      <c r="A38" s="29" t="s">
        <v>148</v>
      </c>
      <c r="B38" s="35">
        <v>739826.21100000001</v>
      </c>
      <c r="C38" s="35">
        <v>3929855.8360000001</v>
      </c>
      <c r="D38" s="35">
        <v>917.79899999999998</v>
      </c>
      <c r="E38" s="35">
        <v>917.76</v>
      </c>
      <c r="F38" s="31">
        <f t="shared" si="4"/>
        <v>-3.8999999999987267E-2</v>
      </c>
      <c r="G38" s="31">
        <f t="shared" si="5"/>
        <v>1.5209999999990069E-3</v>
      </c>
      <c r="H38" s="31">
        <f t="shared" si="6"/>
        <v>3.8999999999987267E-2</v>
      </c>
      <c r="I38" s="31">
        <f t="shared" si="7"/>
        <v>1.9210502489812849E-3</v>
      </c>
      <c r="J38" s="20" t="s">
        <v>27</v>
      </c>
    </row>
    <row r="39" spans="1:10" x14ac:dyDescent="0.25">
      <c r="A39" s="30" t="s">
        <v>149</v>
      </c>
      <c r="B39" s="21">
        <v>763575.68200000003</v>
      </c>
      <c r="C39" s="21">
        <v>3868075.8289999999</v>
      </c>
      <c r="D39" s="21">
        <v>649.13599999999997</v>
      </c>
      <c r="E39" s="21">
        <v>649.09</v>
      </c>
      <c r="F39" s="31">
        <f t="shared" si="4"/>
        <v>-4.5999999999935426E-2</v>
      </c>
      <c r="G39" s="31">
        <f t="shared" si="5"/>
        <v>2.1159999999940593E-3</v>
      </c>
      <c r="H39" s="31">
        <f t="shared" si="6"/>
        <v>4.5999999999935426E-2</v>
      </c>
      <c r="I39" s="31">
        <f t="shared" si="7"/>
        <v>2.5836672702525859E-3</v>
      </c>
      <c r="J39" s="20" t="s">
        <v>27</v>
      </c>
    </row>
    <row r="40" spans="1:10" x14ac:dyDescent="0.25">
      <c r="A40" s="29" t="s">
        <v>150</v>
      </c>
      <c r="B40" s="35">
        <v>738971.52</v>
      </c>
      <c r="C40" s="35">
        <v>3927363.5380000002</v>
      </c>
      <c r="D40" s="35">
        <v>932.37900000000002</v>
      </c>
      <c r="E40" s="35">
        <v>932.32</v>
      </c>
      <c r="F40" s="31">
        <f t="shared" si="4"/>
        <v>-5.8999999999969077E-2</v>
      </c>
      <c r="G40" s="31">
        <f t="shared" si="5"/>
        <v>3.4809999999963512E-3</v>
      </c>
      <c r="H40" s="31">
        <f t="shared" si="6"/>
        <v>5.8999999999969077E-2</v>
      </c>
      <c r="I40" s="31">
        <f t="shared" si="7"/>
        <v>4.0742417383405937E-3</v>
      </c>
      <c r="J40" s="20" t="s">
        <v>27</v>
      </c>
    </row>
    <row r="41" spans="1:10" x14ac:dyDescent="0.25">
      <c r="A41" s="30" t="s">
        <v>151</v>
      </c>
      <c r="B41" s="31">
        <v>735471.40700000001</v>
      </c>
      <c r="C41" s="31">
        <v>3931590.3709999998</v>
      </c>
      <c r="D41" s="31">
        <v>927.74800000000005</v>
      </c>
      <c r="E41" s="31">
        <v>927.64</v>
      </c>
      <c r="F41" s="31">
        <f t="shared" si="4"/>
        <v>-0.10800000000006094</v>
      </c>
      <c r="G41" s="31">
        <f t="shared" si="5"/>
        <v>1.1664000000013162E-2</v>
      </c>
      <c r="H41" s="31">
        <f t="shared" si="6"/>
        <v>0.10800000000006094</v>
      </c>
      <c r="I41" s="31">
        <f t="shared" si="7"/>
        <v>1.2730560887295536E-2</v>
      </c>
      <c r="J41" s="20" t="s">
        <v>27</v>
      </c>
    </row>
    <row r="42" spans="1:10" x14ac:dyDescent="0.25">
      <c r="A42" s="30" t="s">
        <v>152</v>
      </c>
      <c r="B42" s="31">
        <v>756010.14500000002</v>
      </c>
      <c r="C42" s="31">
        <v>3927574.7960000001</v>
      </c>
      <c r="D42" s="31">
        <v>1680.6320000000001</v>
      </c>
      <c r="E42" s="31">
        <v>1680.51</v>
      </c>
      <c r="F42" s="31">
        <f t="shared" si="4"/>
        <v>-0.12200000000007094</v>
      </c>
      <c r="G42" s="31">
        <f t="shared" si="5"/>
        <v>1.4884000000017309E-2</v>
      </c>
      <c r="H42" s="31">
        <f t="shared" si="6"/>
        <v>0.12200000000007094</v>
      </c>
      <c r="I42" s="31">
        <f t="shared" si="7"/>
        <v>1.6085794929853282E-2</v>
      </c>
      <c r="J42" s="20" t="s">
        <v>27</v>
      </c>
    </row>
    <row r="43" spans="1:10" x14ac:dyDescent="0.25">
      <c r="A43" s="30" t="s">
        <v>153</v>
      </c>
      <c r="B43" s="31">
        <v>735924.75600000005</v>
      </c>
      <c r="C43" s="31">
        <v>3924033.0839999998</v>
      </c>
      <c r="D43" s="31">
        <v>969.35199999999998</v>
      </c>
      <c r="E43" s="31">
        <v>969.22</v>
      </c>
      <c r="F43" s="31">
        <f t="shared" si="4"/>
        <v>-0.13199999999994816</v>
      </c>
      <c r="G43" s="31">
        <f t="shared" si="5"/>
        <v>1.7423999999986315E-2</v>
      </c>
      <c r="H43" s="31">
        <f t="shared" si="6"/>
        <v>0.13199999999994816</v>
      </c>
      <c r="I43" s="31">
        <f t="shared" si="7"/>
        <v>1.8722390674502171E-2</v>
      </c>
      <c r="J43" s="20" t="s">
        <v>27</v>
      </c>
    </row>
    <row r="44" spans="1:10" x14ac:dyDescent="0.25">
      <c r="A44" s="30" t="s">
        <v>154</v>
      </c>
      <c r="B44" s="31">
        <v>751841.47</v>
      </c>
      <c r="C44" s="31">
        <v>3922588.4950000001</v>
      </c>
      <c r="D44" s="31">
        <v>1180.326</v>
      </c>
      <c r="E44" s="31">
        <v>1180.19</v>
      </c>
      <c r="F44" s="31">
        <f t="shared" si="4"/>
        <v>-0.13599999999996726</v>
      </c>
      <c r="G44" s="31">
        <f t="shared" si="5"/>
        <v>1.8495999999991096E-2</v>
      </c>
      <c r="H44" s="31">
        <f t="shared" si="6"/>
        <v>0.13599999999996726</v>
      </c>
      <c r="I44" s="31">
        <f t="shared" si="7"/>
        <v>1.9833028972379565E-2</v>
      </c>
      <c r="J44" s="20" t="s">
        <v>27</v>
      </c>
    </row>
    <row r="45" spans="1:10" x14ac:dyDescent="0.25">
      <c r="A45" s="30" t="s">
        <v>155</v>
      </c>
      <c r="B45" s="21">
        <v>245510.177</v>
      </c>
      <c r="C45" s="21">
        <v>3911977.7489999998</v>
      </c>
      <c r="D45" s="21">
        <v>1348.9749999999999</v>
      </c>
      <c r="E45" s="21">
        <v>1349.03</v>
      </c>
      <c r="F45" s="31">
        <f t="shared" si="4"/>
        <v>5.5000000000063665E-2</v>
      </c>
      <c r="G45" s="31">
        <f t="shared" si="5"/>
        <v>3.025000000007003E-3</v>
      </c>
      <c r="H45" s="31">
        <f t="shared" si="6"/>
        <v>5.5000000000063665E-2</v>
      </c>
      <c r="I45" s="31">
        <f t="shared" si="7"/>
        <v>2.5170502489867269E-3</v>
      </c>
      <c r="J45" s="20" t="s">
        <v>27</v>
      </c>
    </row>
    <row r="46" spans="1:10" x14ac:dyDescent="0.25">
      <c r="A46" s="30" t="s">
        <v>156</v>
      </c>
      <c r="B46" s="21">
        <v>261409.867</v>
      </c>
      <c r="C46" s="21">
        <v>3841932.8640000001</v>
      </c>
      <c r="D46" s="21">
        <v>596.76800000000003</v>
      </c>
      <c r="E46" s="21">
        <v>596.79</v>
      </c>
      <c r="F46" s="31">
        <f t="shared" si="4"/>
        <v>2.1999999999934516E-2</v>
      </c>
      <c r="G46" s="31">
        <f t="shared" si="5"/>
        <v>4.8399999999711873E-4</v>
      </c>
      <c r="H46" s="31">
        <f t="shared" si="6"/>
        <v>2.1999999999934516E-2</v>
      </c>
      <c r="I46" s="31">
        <f t="shared" si="7"/>
        <v>2.9481620642562268E-4</v>
      </c>
      <c r="J46" s="20" t="s">
        <v>27</v>
      </c>
    </row>
    <row r="47" spans="1:10" x14ac:dyDescent="0.25">
      <c r="A47" s="30" t="s">
        <v>160</v>
      </c>
      <c r="B47" s="21">
        <v>263992.07900000003</v>
      </c>
      <c r="C47" s="21">
        <v>3837197.2009999999</v>
      </c>
      <c r="D47" s="21">
        <v>554.505</v>
      </c>
      <c r="E47" s="21">
        <v>554.47</v>
      </c>
      <c r="F47" s="31">
        <f t="shared" ref="F47:F48" si="8">E47-D47</f>
        <v>-3.4999999999968168E-2</v>
      </c>
      <c r="G47" s="31">
        <f t="shared" ref="G47:G48" si="9">F47^2</f>
        <v>1.2249999999977717E-3</v>
      </c>
      <c r="H47" s="31">
        <f t="shared" ref="H47:H48" si="10">SQRT(G47)</f>
        <v>3.4999999999968168E-2</v>
      </c>
      <c r="I47" s="31">
        <f t="shared" ref="I47:I48" si="11">(F47-$M$2)^2</f>
        <v>1.5864119511074372E-3</v>
      </c>
      <c r="J47" s="20" t="s">
        <v>27</v>
      </c>
    </row>
    <row r="48" spans="1:10" x14ac:dyDescent="0.25">
      <c r="A48" s="30" t="s">
        <v>157</v>
      </c>
      <c r="B48" s="31">
        <v>258427.359</v>
      </c>
      <c r="C48" s="31">
        <v>3908217.128</v>
      </c>
      <c r="D48" s="31">
        <v>1204.348</v>
      </c>
      <c r="E48" s="31">
        <v>1204.19</v>
      </c>
      <c r="F48" s="31">
        <f t="shared" si="8"/>
        <v>-0.15799999999990177</v>
      </c>
      <c r="G48" s="31">
        <f t="shared" si="9"/>
        <v>2.4963999999968962E-2</v>
      </c>
      <c r="H48" s="31">
        <f t="shared" si="10"/>
        <v>0.15799999999990177</v>
      </c>
      <c r="I48" s="31">
        <f t="shared" si="11"/>
        <v>2.6513539610655154E-2</v>
      </c>
      <c r="J48" s="20" t="s">
        <v>27</v>
      </c>
    </row>
    <row r="49" spans="1:10" x14ac:dyDescent="0.25">
      <c r="A49" s="30"/>
      <c r="B49" s="21"/>
      <c r="C49" s="21"/>
      <c r="D49" s="21"/>
      <c r="E49" s="21"/>
      <c r="F49" s="31"/>
      <c r="G49" s="31"/>
      <c r="H49" s="31"/>
      <c r="I49" s="31"/>
      <c r="J49" s="20"/>
    </row>
    <row r="50" spans="1:10" x14ac:dyDescent="0.25">
      <c r="A50" s="30"/>
      <c r="B50" s="31"/>
      <c r="C50" s="31"/>
      <c r="D50" s="31"/>
      <c r="E50" s="31"/>
      <c r="F50" s="31"/>
      <c r="G50" s="31"/>
      <c r="H50" s="31"/>
      <c r="I50" s="31"/>
      <c r="J50" s="20"/>
    </row>
    <row r="51" spans="1:10" x14ac:dyDescent="0.25">
      <c r="A51" s="29"/>
      <c r="B51" s="35"/>
      <c r="C51" s="35"/>
      <c r="D51" s="35"/>
      <c r="E51" s="35"/>
      <c r="F51" s="31"/>
      <c r="G51" s="31"/>
      <c r="H51" s="31"/>
      <c r="I51" s="31"/>
      <c r="J51" s="20"/>
    </row>
    <row r="52" spans="1:10" x14ac:dyDescent="0.25">
      <c r="A52" s="30"/>
      <c r="B52" s="21"/>
      <c r="C52" s="21"/>
      <c r="D52" s="21"/>
      <c r="E52" s="21"/>
      <c r="F52" s="31"/>
      <c r="G52" s="31"/>
      <c r="H52" s="31"/>
      <c r="I52" s="31"/>
      <c r="J52" s="20"/>
    </row>
    <row r="53" spans="1:10" x14ac:dyDescent="0.25">
      <c r="A53" s="30"/>
      <c r="B53" s="21"/>
      <c r="C53" s="21"/>
      <c r="D53" s="21"/>
      <c r="E53" s="21"/>
      <c r="F53" s="31"/>
      <c r="G53" s="31"/>
      <c r="H53" s="31"/>
      <c r="I53" s="31"/>
      <c r="J53" s="20"/>
    </row>
    <row r="54" spans="1:10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20"/>
    </row>
    <row r="55" spans="1:10" x14ac:dyDescent="0.25">
      <c r="A55" s="30"/>
      <c r="B55" s="31"/>
      <c r="C55" s="31"/>
      <c r="D55" s="31"/>
      <c r="E55" s="31"/>
      <c r="F55" s="31"/>
      <c r="G55" s="31"/>
      <c r="H55" s="31"/>
      <c r="I55" s="31"/>
      <c r="J55" s="20"/>
    </row>
    <row r="56" spans="1:10" x14ac:dyDescent="0.25">
      <c r="A56" s="30"/>
      <c r="B56" s="31"/>
      <c r="C56" s="31"/>
      <c r="D56" s="31"/>
      <c r="E56" s="31"/>
      <c r="F56" s="31"/>
      <c r="G56" s="31"/>
      <c r="H56" s="31"/>
      <c r="I56" s="31"/>
      <c r="J56" s="20"/>
    </row>
    <row r="57" spans="1:10" x14ac:dyDescent="0.25">
      <c r="A57" s="30"/>
      <c r="B57" s="31"/>
      <c r="C57" s="31"/>
      <c r="D57" s="31"/>
      <c r="E57" s="31"/>
      <c r="F57" s="31"/>
      <c r="G57" s="31"/>
      <c r="H57" s="31"/>
      <c r="I57" s="31"/>
      <c r="J57" s="20"/>
    </row>
    <row r="58" spans="1:10" x14ac:dyDescent="0.25">
      <c r="A58" s="29"/>
      <c r="B58" s="35"/>
      <c r="C58" s="35"/>
      <c r="D58" s="35"/>
      <c r="E58" s="35"/>
      <c r="F58" s="31"/>
      <c r="G58" s="31"/>
      <c r="H58" s="31"/>
      <c r="I58" s="31"/>
      <c r="J58" s="20"/>
    </row>
    <row r="59" spans="1:10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20"/>
    </row>
    <row r="60" spans="1:10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20"/>
    </row>
    <row r="61" spans="1:10" x14ac:dyDescent="0.25">
      <c r="A61" s="30"/>
      <c r="B61" s="31"/>
      <c r="C61" s="31"/>
      <c r="D61" s="31"/>
      <c r="E61" s="31"/>
      <c r="F61" s="31"/>
      <c r="G61" s="31"/>
      <c r="H61" s="31"/>
      <c r="I61" s="31"/>
      <c r="J61" s="20"/>
    </row>
    <row r="62" spans="1:10" x14ac:dyDescent="0.25">
      <c r="A62" s="30"/>
      <c r="B62" s="31"/>
      <c r="C62" s="31"/>
      <c r="D62" s="31"/>
      <c r="E62" s="31"/>
      <c r="F62" s="31"/>
      <c r="G62" s="31"/>
      <c r="H62" s="31"/>
      <c r="I62" s="31"/>
      <c r="J62" s="20"/>
    </row>
    <row r="63" spans="1:10" x14ac:dyDescent="0.25">
      <c r="A63" s="30"/>
      <c r="B63" s="31"/>
      <c r="C63" s="31"/>
      <c r="D63" s="31"/>
      <c r="E63" s="31"/>
      <c r="F63" s="31"/>
      <c r="G63" s="31"/>
      <c r="H63" s="31"/>
      <c r="I63" s="31"/>
      <c r="J63" s="20"/>
    </row>
    <row r="64" spans="1:10" x14ac:dyDescent="0.25">
      <c r="A64" s="30"/>
      <c r="B64" s="31"/>
      <c r="C64" s="31"/>
      <c r="D64" s="31"/>
      <c r="E64" s="31"/>
      <c r="F64" s="31"/>
      <c r="G64" s="31"/>
      <c r="H64" s="31"/>
      <c r="I64" s="31"/>
      <c r="J64" s="20"/>
    </row>
    <row r="65" spans="1:10" x14ac:dyDescent="0.25">
      <c r="A65" s="30"/>
      <c r="B65" s="31"/>
      <c r="C65" s="31"/>
      <c r="D65" s="31"/>
      <c r="E65" s="31"/>
      <c r="F65" s="31"/>
      <c r="G65" s="31"/>
      <c r="H65" s="31"/>
      <c r="I65" s="31"/>
      <c r="J65" s="20"/>
    </row>
    <row r="66" spans="1:10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20"/>
    </row>
    <row r="67" spans="1:10" x14ac:dyDescent="0.25">
      <c r="A67" s="30"/>
      <c r="B67" s="31"/>
      <c r="C67" s="31"/>
      <c r="D67" s="31"/>
      <c r="E67" s="31"/>
      <c r="F67" s="31"/>
      <c r="G67" s="31"/>
      <c r="H67" s="31"/>
      <c r="I67" s="31"/>
      <c r="J67" s="20"/>
    </row>
    <row r="68" spans="1:10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20"/>
    </row>
    <row r="69" spans="1:10" x14ac:dyDescent="0.25">
      <c r="A69" s="30"/>
      <c r="B69" s="31"/>
      <c r="C69" s="31"/>
      <c r="D69" s="31"/>
      <c r="E69" s="31"/>
      <c r="F69" s="31"/>
      <c r="G69" s="31"/>
      <c r="H69" s="31"/>
      <c r="I69" s="31"/>
      <c r="J69" s="20"/>
    </row>
    <row r="70" spans="1:10" x14ac:dyDescent="0.25">
      <c r="A70" s="30"/>
      <c r="B70" s="31"/>
      <c r="C70" s="31"/>
      <c r="D70" s="31"/>
      <c r="E70" s="31"/>
      <c r="F70" s="31"/>
      <c r="G70" s="31"/>
      <c r="H70" s="31"/>
      <c r="I70" s="31"/>
      <c r="J70" s="20"/>
    </row>
    <row r="71" spans="1:10" x14ac:dyDescent="0.25">
      <c r="A71" s="30"/>
      <c r="B71" s="31"/>
      <c r="C71" s="31"/>
      <c r="D71" s="31"/>
      <c r="E71" s="31"/>
      <c r="F71" s="31"/>
      <c r="G71" s="31"/>
      <c r="H71" s="31"/>
      <c r="I71" s="31"/>
      <c r="J71" s="20"/>
    </row>
    <row r="72" spans="1:10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20"/>
    </row>
    <row r="73" spans="1:10" x14ac:dyDescent="0.25">
      <c r="A73" s="30"/>
      <c r="B73" s="31"/>
      <c r="C73" s="31"/>
      <c r="D73" s="31"/>
      <c r="E73" s="31"/>
      <c r="F73" s="31"/>
      <c r="G73" s="31"/>
      <c r="H73" s="31"/>
      <c r="I73" s="31"/>
      <c r="J73" s="20"/>
    </row>
    <row r="74" spans="1:10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20"/>
    </row>
    <row r="75" spans="1:10" x14ac:dyDescent="0.25">
      <c r="A75" s="30"/>
      <c r="B75" s="31"/>
      <c r="C75" s="31"/>
      <c r="D75" s="31"/>
      <c r="E75" s="31"/>
      <c r="F75" s="31"/>
      <c r="G75" s="31"/>
      <c r="H75" s="31"/>
      <c r="I75" s="31"/>
      <c r="J75" s="20"/>
    </row>
    <row r="77" spans="1:10" x14ac:dyDescent="0.25">
      <c r="A77" s="30"/>
      <c r="B77" s="31"/>
      <c r="C77" s="31"/>
      <c r="D77" s="31"/>
      <c r="E77" s="31"/>
      <c r="F77" s="31"/>
      <c r="G77" s="31"/>
      <c r="H77" s="31"/>
      <c r="I77" s="31"/>
      <c r="J77" s="20"/>
    </row>
    <row r="78" spans="1:10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20"/>
    </row>
    <row r="79" spans="1:10" x14ac:dyDescent="0.25">
      <c r="A79" s="30"/>
      <c r="B79" s="31"/>
      <c r="C79" s="31"/>
      <c r="D79" s="31"/>
      <c r="E79" s="31"/>
      <c r="F79" s="31"/>
      <c r="G79" s="31"/>
      <c r="H79" s="31"/>
      <c r="I79" s="31"/>
      <c r="J79" s="20"/>
    </row>
    <row r="80" spans="1:10" x14ac:dyDescent="0.25">
      <c r="A80" s="30"/>
      <c r="B80" s="31"/>
      <c r="C80" s="31"/>
      <c r="D80" s="31"/>
      <c r="E80" s="31"/>
      <c r="F80" s="31"/>
      <c r="G80" s="31"/>
      <c r="H80" s="31"/>
      <c r="I80" s="31"/>
      <c r="J80" s="20"/>
    </row>
    <row r="81" spans="1:10" x14ac:dyDescent="0.25">
      <c r="A81" s="30"/>
      <c r="B81" s="31"/>
      <c r="C81" s="31"/>
      <c r="D81" s="31"/>
      <c r="E81" s="31"/>
      <c r="F81" s="31"/>
      <c r="G81" s="31"/>
      <c r="H81" s="31"/>
      <c r="I81" s="31"/>
      <c r="J81" s="20"/>
    </row>
    <row r="82" spans="1:10" x14ac:dyDescent="0.25">
      <c r="A82" s="30"/>
      <c r="B82" s="31"/>
      <c r="C82" s="31"/>
      <c r="D82" s="31"/>
      <c r="E82" s="31"/>
      <c r="F82" s="31"/>
      <c r="G82" s="31"/>
      <c r="H82" s="31"/>
      <c r="I82" s="31"/>
      <c r="J82" s="20"/>
    </row>
    <row r="83" spans="1:10" x14ac:dyDescent="0.25">
      <c r="A83" s="30"/>
      <c r="B83" s="31"/>
      <c r="C83" s="31"/>
      <c r="D83" s="31"/>
      <c r="E83" s="31"/>
      <c r="F83" s="31"/>
      <c r="G83" s="31"/>
      <c r="H83" s="31"/>
      <c r="I83" s="31"/>
      <c r="J83" s="20"/>
    </row>
    <row r="84" spans="1:10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20"/>
    </row>
    <row r="85" spans="1:10" x14ac:dyDescent="0.25">
      <c r="A85" s="30"/>
      <c r="B85" s="31"/>
      <c r="C85" s="31"/>
      <c r="D85" s="31"/>
      <c r="E85" s="31"/>
      <c r="F85" s="31"/>
      <c r="G85" s="31"/>
      <c r="H85" s="31"/>
      <c r="I85" s="31"/>
      <c r="J85" s="20"/>
    </row>
    <row r="86" spans="1:10" x14ac:dyDescent="0.25">
      <c r="A86" s="30"/>
      <c r="B86" s="31"/>
      <c r="C86" s="31"/>
      <c r="D86" s="31"/>
      <c r="E86" s="31"/>
      <c r="F86" s="31"/>
      <c r="G86" s="31"/>
      <c r="H86" s="31"/>
      <c r="I86" s="31"/>
      <c r="J86" s="20"/>
    </row>
    <row r="87" spans="1:10" x14ac:dyDescent="0.25">
      <c r="A87" s="30"/>
      <c r="B87" s="31"/>
      <c r="C87" s="31"/>
      <c r="D87" s="31"/>
      <c r="E87" s="31"/>
      <c r="F87" s="31"/>
      <c r="G87" s="31"/>
      <c r="H87" s="31"/>
      <c r="I87" s="31"/>
      <c r="J87" s="20"/>
    </row>
    <row r="88" spans="1:10" x14ac:dyDescent="0.25">
      <c r="A88" s="30"/>
      <c r="B88" s="31"/>
      <c r="C88" s="31"/>
      <c r="D88" s="31"/>
      <c r="E88" s="31"/>
      <c r="F88" s="31"/>
      <c r="G88" s="31"/>
      <c r="H88" s="31"/>
      <c r="I88" s="31"/>
      <c r="J88" s="20"/>
    </row>
    <row r="89" spans="1:10" x14ac:dyDescent="0.25">
      <c r="A89" s="30"/>
      <c r="B89" s="31"/>
      <c r="C89" s="31"/>
      <c r="D89" s="31"/>
      <c r="E89" s="31"/>
      <c r="F89" s="31"/>
      <c r="G89" s="31"/>
      <c r="H89" s="31"/>
      <c r="I89" s="31"/>
      <c r="J89" s="20"/>
    </row>
    <row r="90" spans="1:10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20"/>
    </row>
    <row r="91" spans="1:10" x14ac:dyDescent="0.25">
      <c r="A91" s="30"/>
      <c r="B91" s="31"/>
      <c r="C91" s="31"/>
      <c r="D91" s="31"/>
      <c r="E91" s="31"/>
      <c r="F91" s="31"/>
      <c r="G91" s="31"/>
      <c r="H91" s="31"/>
      <c r="I91" s="31"/>
      <c r="J91" s="20"/>
    </row>
    <row r="92" spans="1:10" x14ac:dyDescent="0.25">
      <c r="A92" s="30"/>
      <c r="B92" s="31"/>
      <c r="C92" s="31"/>
      <c r="D92" s="31"/>
      <c r="E92" s="31"/>
      <c r="F92" s="31"/>
      <c r="G92" s="31"/>
      <c r="H92" s="31"/>
      <c r="I92" s="31"/>
      <c r="J92" s="20"/>
    </row>
    <row r="93" spans="1:10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20"/>
    </row>
    <row r="94" spans="1:10" x14ac:dyDescent="0.25">
      <c r="A94" s="30"/>
      <c r="B94" s="31"/>
      <c r="C94" s="31"/>
      <c r="D94" s="31"/>
      <c r="E94" s="31"/>
      <c r="F94" s="31"/>
      <c r="G94" s="31"/>
      <c r="H94" s="31"/>
      <c r="I94" s="31"/>
      <c r="J94" s="20"/>
    </row>
    <row r="95" spans="1:10" x14ac:dyDescent="0.25">
      <c r="A95" s="30"/>
      <c r="B95" s="31"/>
      <c r="C95" s="31"/>
      <c r="D95" s="31"/>
      <c r="E95" s="31"/>
      <c r="F95" s="31"/>
      <c r="G95" s="31"/>
      <c r="H95" s="31"/>
      <c r="I95" s="31"/>
      <c r="J95" s="20"/>
    </row>
    <row r="96" spans="1:10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20"/>
    </row>
    <row r="97" spans="1:10" x14ac:dyDescent="0.25">
      <c r="A97" s="30"/>
      <c r="B97" s="31"/>
      <c r="C97" s="31"/>
      <c r="D97" s="31"/>
      <c r="E97" s="31"/>
      <c r="F97" s="31"/>
      <c r="G97" s="31"/>
      <c r="H97" s="31"/>
      <c r="I97" s="31"/>
      <c r="J97" s="20"/>
    </row>
    <row r="98" spans="1:10" x14ac:dyDescent="0.25">
      <c r="A98" s="30"/>
      <c r="B98" s="31"/>
      <c r="C98" s="31"/>
      <c r="D98" s="31"/>
      <c r="E98" s="31"/>
      <c r="F98" s="31"/>
      <c r="G98" s="31"/>
      <c r="H98" s="31"/>
      <c r="I98" s="31"/>
      <c r="J98" s="20"/>
    </row>
    <row r="99" spans="1:10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20"/>
    </row>
    <row r="100" spans="1:10" x14ac:dyDescent="0.25">
      <c r="A100" s="30"/>
      <c r="B100" s="31"/>
      <c r="C100" s="31"/>
      <c r="D100" s="31"/>
      <c r="E100" s="31"/>
      <c r="F100" s="31"/>
      <c r="G100" s="31"/>
      <c r="H100" s="31"/>
      <c r="I100" s="31"/>
      <c r="J100" s="20"/>
    </row>
    <row r="101" spans="1:10" x14ac:dyDescent="0.25">
      <c r="A101" s="30"/>
      <c r="B101" s="31"/>
      <c r="C101" s="31"/>
      <c r="D101" s="31"/>
      <c r="E101" s="31"/>
      <c r="F101" s="31"/>
      <c r="G101" s="31"/>
      <c r="H101" s="31"/>
      <c r="I101" s="31"/>
      <c r="J101" s="20"/>
    </row>
    <row r="102" spans="1:10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20"/>
    </row>
    <row r="103" spans="1:10" x14ac:dyDescent="0.25">
      <c r="A103" s="30"/>
      <c r="B103" s="31"/>
      <c r="C103" s="31"/>
      <c r="D103" s="31"/>
      <c r="E103" s="31"/>
      <c r="F103" s="31"/>
      <c r="G103" s="31"/>
      <c r="H103" s="31"/>
      <c r="I103" s="31"/>
      <c r="J103" s="20"/>
    </row>
    <row r="104" spans="1:10" x14ac:dyDescent="0.25">
      <c r="A104" s="30"/>
      <c r="B104" s="31"/>
      <c r="C104" s="31"/>
      <c r="D104" s="31"/>
      <c r="E104" s="31"/>
      <c r="F104" s="31"/>
      <c r="G104" s="31"/>
      <c r="H104" s="31"/>
      <c r="I104" s="31"/>
      <c r="J104" s="20"/>
    </row>
    <row r="105" spans="1:10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20"/>
    </row>
    <row r="106" spans="1:10" x14ac:dyDescent="0.25">
      <c r="A106" s="30"/>
      <c r="B106" s="31"/>
      <c r="C106" s="31"/>
      <c r="D106" s="31"/>
      <c r="E106" s="31"/>
      <c r="F106" s="31"/>
      <c r="G106" s="31"/>
      <c r="H106" s="31"/>
      <c r="I106" s="31"/>
      <c r="J106" s="20"/>
    </row>
    <row r="107" spans="1:10" x14ac:dyDescent="0.25">
      <c r="A107" s="30"/>
      <c r="B107" s="31"/>
      <c r="C107" s="31"/>
      <c r="D107" s="31"/>
      <c r="E107" s="31"/>
      <c r="F107" s="31"/>
      <c r="G107" s="31"/>
      <c r="H107" s="31"/>
      <c r="I107" s="31"/>
      <c r="J107" s="20"/>
    </row>
    <row r="108" spans="1:10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20"/>
    </row>
    <row r="109" spans="1:10" x14ac:dyDescent="0.25">
      <c r="A109" s="30"/>
      <c r="B109" s="31"/>
      <c r="C109" s="31"/>
      <c r="D109" s="31"/>
      <c r="E109" s="31"/>
      <c r="F109" s="31"/>
      <c r="G109" s="31"/>
      <c r="H109" s="31"/>
      <c r="I109" s="31"/>
      <c r="J109" s="20"/>
    </row>
    <row r="110" spans="1:10" x14ac:dyDescent="0.25">
      <c r="A110" s="30"/>
      <c r="B110" s="31"/>
      <c r="C110" s="31"/>
      <c r="D110" s="31"/>
      <c r="E110" s="31"/>
      <c r="F110" s="31"/>
      <c r="G110" s="31"/>
      <c r="H110" s="31"/>
      <c r="I110" s="31"/>
      <c r="J110" s="20"/>
    </row>
    <row r="111" spans="1:10" x14ac:dyDescent="0.25">
      <c r="A111" s="30"/>
      <c r="B111" s="31"/>
      <c r="C111" s="31"/>
      <c r="D111" s="31"/>
      <c r="E111" s="31"/>
      <c r="F111" s="31"/>
      <c r="G111" s="31"/>
      <c r="H111" s="31"/>
      <c r="I111" s="31"/>
      <c r="J111" s="20"/>
    </row>
    <row r="112" spans="1:10" x14ac:dyDescent="0.25">
      <c r="A112" s="30"/>
      <c r="B112" s="31"/>
      <c r="C112" s="31"/>
      <c r="D112" s="31"/>
      <c r="E112" s="31"/>
      <c r="F112" s="31"/>
      <c r="G112" s="31"/>
      <c r="H112" s="31"/>
      <c r="I112" s="31"/>
      <c r="J112" s="20"/>
    </row>
    <row r="113" spans="1:10" x14ac:dyDescent="0.25">
      <c r="A113" s="30"/>
      <c r="B113" s="31"/>
      <c r="C113" s="31"/>
      <c r="D113" s="31"/>
      <c r="E113" s="31"/>
      <c r="F113" s="31"/>
      <c r="G113" s="31"/>
      <c r="H113" s="31"/>
      <c r="I113" s="31"/>
      <c r="J113" s="20"/>
    </row>
    <row r="114" spans="1:10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20"/>
    </row>
    <row r="115" spans="1:10" x14ac:dyDescent="0.25">
      <c r="A115" s="30"/>
      <c r="B115" s="31"/>
      <c r="C115" s="31"/>
      <c r="D115" s="31"/>
      <c r="E115" s="31"/>
      <c r="F115" s="31"/>
      <c r="G115" s="31"/>
      <c r="H115" s="31"/>
      <c r="I115" s="31"/>
      <c r="J115" s="20"/>
    </row>
    <row r="116" spans="1:10" x14ac:dyDescent="0.25">
      <c r="A116" s="30"/>
      <c r="B116" s="31"/>
      <c r="C116" s="31"/>
      <c r="D116" s="31"/>
      <c r="E116" s="31"/>
      <c r="F116" s="31"/>
      <c r="G116" s="31"/>
      <c r="H116" s="31"/>
      <c r="I116" s="31"/>
      <c r="J116" s="20"/>
    </row>
    <row r="117" spans="1:10" x14ac:dyDescent="0.25">
      <c r="A117" s="30"/>
      <c r="B117" s="31"/>
      <c r="C117" s="31"/>
      <c r="D117" s="31"/>
      <c r="E117" s="31"/>
      <c r="F117" s="31"/>
      <c r="G117" s="31"/>
      <c r="H117" s="31"/>
      <c r="I117" s="31"/>
      <c r="J117" s="20"/>
    </row>
    <row r="118" spans="1:10" x14ac:dyDescent="0.25">
      <c r="A118" s="30"/>
      <c r="B118" s="31"/>
      <c r="C118" s="31"/>
      <c r="D118" s="31"/>
      <c r="E118" s="31"/>
      <c r="F118" s="31"/>
      <c r="G118" s="31"/>
      <c r="H118" s="31"/>
      <c r="I118" s="31"/>
      <c r="J118" s="20"/>
    </row>
    <row r="119" spans="1:10" x14ac:dyDescent="0.25">
      <c r="A119" s="30"/>
      <c r="B119" s="31"/>
      <c r="C119" s="31"/>
      <c r="D119" s="31"/>
      <c r="E119" s="31"/>
      <c r="F119" s="31"/>
      <c r="G119" s="31"/>
      <c r="H119" s="31"/>
      <c r="I119" s="31"/>
      <c r="J119" s="20"/>
    </row>
    <row r="120" spans="1:10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20"/>
    </row>
    <row r="121" spans="1:10" x14ac:dyDescent="0.25">
      <c r="A121" s="30"/>
      <c r="B121" s="31"/>
      <c r="C121" s="31"/>
      <c r="D121" s="31"/>
      <c r="E121" s="31"/>
      <c r="F121" s="31"/>
      <c r="G121" s="31"/>
      <c r="H121" s="31"/>
      <c r="I121" s="31"/>
      <c r="J121" s="20"/>
    </row>
    <row r="122" spans="1:10" x14ac:dyDescent="0.25">
      <c r="A122" s="30"/>
      <c r="B122" s="31"/>
      <c r="C122" s="31"/>
      <c r="D122" s="31"/>
      <c r="E122" s="31"/>
      <c r="F122" s="31"/>
      <c r="G122" s="31"/>
      <c r="H122" s="31"/>
      <c r="I122" s="31"/>
      <c r="J122" s="20"/>
    </row>
    <row r="123" spans="1:10" x14ac:dyDescent="0.25">
      <c r="A123" s="30"/>
      <c r="B123" s="31"/>
      <c r="C123" s="31"/>
      <c r="D123" s="31"/>
      <c r="E123" s="31"/>
      <c r="F123" s="31"/>
      <c r="G123" s="31"/>
      <c r="H123" s="31"/>
      <c r="I123" s="31"/>
      <c r="J123" s="20"/>
    </row>
    <row r="124" spans="1:10" x14ac:dyDescent="0.25">
      <c r="A124" s="30"/>
      <c r="B124" s="31"/>
      <c r="C124" s="31"/>
      <c r="D124" s="31"/>
      <c r="E124" s="31"/>
      <c r="F124" s="31"/>
      <c r="G124" s="31"/>
      <c r="H124" s="31"/>
      <c r="I124" s="31"/>
      <c r="J124" s="20"/>
    </row>
    <row r="125" spans="1:10" x14ac:dyDescent="0.25">
      <c r="A125" s="30"/>
      <c r="B125" s="31"/>
      <c r="C125" s="31"/>
      <c r="D125" s="31"/>
      <c r="E125" s="31"/>
      <c r="F125" s="31"/>
      <c r="G125" s="31"/>
      <c r="H125" s="31"/>
      <c r="I125" s="31"/>
      <c r="J125" s="20"/>
    </row>
    <row r="126" spans="1:10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20"/>
    </row>
    <row r="127" spans="1:10" x14ac:dyDescent="0.25">
      <c r="A127" s="30"/>
      <c r="B127" s="31"/>
      <c r="C127" s="31"/>
      <c r="D127" s="31"/>
      <c r="E127" s="31"/>
      <c r="F127" s="31"/>
      <c r="G127" s="31"/>
      <c r="H127" s="31"/>
      <c r="I127" s="31"/>
      <c r="J127" s="20"/>
    </row>
    <row r="128" spans="1:10" x14ac:dyDescent="0.25">
      <c r="A128" s="30"/>
      <c r="B128" s="31"/>
      <c r="C128" s="31"/>
      <c r="D128" s="31"/>
      <c r="E128" s="31"/>
      <c r="F128" s="31"/>
      <c r="G128" s="31"/>
      <c r="H128" s="31"/>
      <c r="I128" s="31"/>
      <c r="J128" s="20"/>
    </row>
    <row r="129" spans="1:10" x14ac:dyDescent="0.25">
      <c r="A129" s="30"/>
      <c r="B129" s="31"/>
      <c r="C129" s="31"/>
      <c r="D129" s="31"/>
      <c r="E129" s="31"/>
      <c r="F129" s="31"/>
      <c r="G129" s="31"/>
      <c r="H129" s="31"/>
      <c r="I129" s="31"/>
      <c r="J129" s="20"/>
    </row>
    <row r="130" spans="1:10" x14ac:dyDescent="0.25">
      <c r="A130" s="30"/>
      <c r="B130" s="31"/>
      <c r="C130" s="31"/>
      <c r="D130" s="31"/>
      <c r="E130" s="31"/>
      <c r="F130" s="31"/>
      <c r="G130" s="31"/>
      <c r="H130" s="31"/>
      <c r="I130" s="31"/>
      <c r="J130" s="20"/>
    </row>
    <row r="131" spans="1:10" x14ac:dyDescent="0.25">
      <c r="A131" s="30"/>
      <c r="B131" s="31"/>
      <c r="C131" s="31"/>
      <c r="D131" s="31"/>
      <c r="E131" s="31"/>
      <c r="F131" s="31"/>
      <c r="G131" s="31"/>
      <c r="H131" s="31"/>
      <c r="I131" s="31"/>
      <c r="J131" s="20"/>
    </row>
    <row r="132" spans="1:10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20"/>
    </row>
    <row r="133" spans="1:10" x14ac:dyDescent="0.25">
      <c r="A133" s="30"/>
      <c r="B133" s="31"/>
      <c r="C133" s="31"/>
      <c r="D133" s="31"/>
      <c r="E133" s="31"/>
      <c r="F133" s="31"/>
      <c r="G133" s="31"/>
      <c r="H133" s="31"/>
      <c r="I133" s="31"/>
      <c r="J133" s="20"/>
    </row>
    <row r="134" spans="1:10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20"/>
    </row>
    <row r="135" spans="1:10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20"/>
    </row>
    <row r="136" spans="1:10" x14ac:dyDescent="0.25">
      <c r="A136" s="30"/>
      <c r="B136" s="31"/>
      <c r="C136" s="31"/>
      <c r="D136" s="31"/>
      <c r="E136" s="31"/>
      <c r="F136" s="31"/>
      <c r="G136" s="31"/>
      <c r="H136" s="31"/>
      <c r="I136" s="31"/>
      <c r="J136" s="20"/>
    </row>
    <row r="137" spans="1:10" x14ac:dyDescent="0.25">
      <c r="A137" s="30"/>
      <c r="B137" s="31"/>
      <c r="C137" s="31"/>
      <c r="D137" s="31"/>
      <c r="E137" s="31"/>
      <c r="F137" s="31"/>
      <c r="G137" s="31"/>
      <c r="H137" s="31"/>
      <c r="I137" s="31"/>
      <c r="J137" s="20"/>
    </row>
    <row r="138" spans="1:10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20"/>
    </row>
    <row r="139" spans="1:10" x14ac:dyDescent="0.25">
      <c r="A139" s="30"/>
      <c r="B139" s="31"/>
      <c r="C139" s="31"/>
      <c r="D139" s="31"/>
      <c r="E139" s="31"/>
      <c r="F139" s="31"/>
      <c r="G139" s="31"/>
      <c r="H139" s="31"/>
      <c r="I139" s="31"/>
      <c r="J139" s="20"/>
    </row>
    <row r="140" spans="1:10" x14ac:dyDescent="0.25">
      <c r="A140" s="30"/>
      <c r="B140" s="31"/>
      <c r="C140" s="31"/>
      <c r="D140" s="31"/>
      <c r="E140" s="31"/>
      <c r="F140" s="31"/>
      <c r="G140" s="31"/>
      <c r="H140" s="31"/>
      <c r="I140" s="31"/>
      <c r="J140" s="20"/>
    </row>
    <row r="141" spans="1:10" x14ac:dyDescent="0.25">
      <c r="A141" s="30"/>
      <c r="B141" s="31"/>
      <c r="C141" s="31"/>
      <c r="D141" s="31"/>
      <c r="E141" s="31"/>
      <c r="F141" s="31"/>
      <c r="G141" s="31"/>
      <c r="H141" s="31"/>
      <c r="I141" s="31"/>
      <c r="J141" s="20"/>
    </row>
    <row r="142" spans="1:10" x14ac:dyDescent="0.25">
      <c r="A142" s="30"/>
      <c r="B142" s="31"/>
      <c r="C142" s="31"/>
      <c r="D142" s="31"/>
      <c r="E142" s="31"/>
      <c r="F142" s="31"/>
      <c r="G142" s="31"/>
      <c r="H142" s="31"/>
      <c r="I142" s="31"/>
      <c r="J142" s="20"/>
    </row>
    <row r="143" spans="1:10" x14ac:dyDescent="0.25">
      <c r="A143" s="30"/>
      <c r="B143" s="31"/>
      <c r="C143" s="31"/>
      <c r="D143" s="31"/>
      <c r="E143" s="31"/>
      <c r="F143" s="31"/>
      <c r="G143" s="31"/>
      <c r="H143" s="31"/>
      <c r="I143" s="31"/>
      <c r="J143" s="20"/>
    </row>
    <row r="144" spans="1:10" x14ac:dyDescent="0.25">
      <c r="A144" s="30"/>
      <c r="B144" s="31"/>
      <c r="C144" s="31"/>
      <c r="D144" s="31"/>
      <c r="E144" s="31"/>
      <c r="F144" s="31"/>
      <c r="G144" s="31"/>
      <c r="H144" s="31"/>
      <c r="I144" s="31"/>
      <c r="J144" s="20"/>
    </row>
    <row r="145" spans="1:10" x14ac:dyDescent="0.25">
      <c r="A145" s="30"/>
      <c r="B145" s="31"/>
      <c r="C145" s="31"/>
      <c r="D145" s="31"/>
      <c r="E145" s="31"/>
      <c r="F145" s="31"/>
      <c r="G145" s="31"/>
      <c r="H145" s="31"/>
      <c r="I145" s="31"/>
      <c r="J145" s="20"/>
    </row>
    <row r="146" spans="1:10" x14ac:dyDescent="0.25">
      <c r="A146" s="30"/>
      <c r="B146" s="31"/>
      <c r="C146" s="31"/>
      <c r="D146" s="31"/>
      <c r="E146" s="31"/>
      <c r="F146" s="31"/>
      <c r="G146" s="31"/>
      <c r="H146" s="31"/>
      <c r="I146" s="31"/>
      <c r="J146" s="20"/>
    </row>
    <row r="147" spans="1:10" x14ac:dyDescent="0.25">
      <c r="A147" s="30"/>
      <c r="B147" s="31"/>
      <c r="C147" s="31"/>
      <c r="D147" s="31"/>
      <c r="E147" s="31"/>
      <c r="F147" s="31"/>
      <c r="G147" s="31"/>
      <c r="H147" s="31"/>
      <c r="I147" s="31"/>
      <c r="J147" s="20"/>
    </row>
    <row r="148" spans="1:10" x14ac:dyDescent="0.25">
      <c r="A148" s="30"/>
      <c r="B148" s="31"/>
      <c r="C148" s="31"/>
      <c r="D148" s="31"/>
      <c r="E148" s="31"/>
      <c r="F148" s="31"/>
      <c r="G148" s="31"/>
      <c r="H148" s="31"/>
      <c r="I148" s="31"/>
      <c r="J148" s="20"/>
    </row>
    <row r="149" spans="1:10" x14ac:dyDescent="0.25">
      <c r="A149" s="30"/>
      <c r="B149" s="31"/>
      <c r="C149" s="31"/>
      <c r="D149" s="31"/>
      <c r="E149" s="31"/>
      <c r="F149" s="31"/>
      <c r="G149" s="31"/>
      <c r="H149" s="31"/>
      <c r="I149" s="31"/>
      <c r="J149" s="20"/>
    </row>
    <row r="150" spans="1:10" x14ac:dyDescent="0.25">
      <c r="A150" s="30"/>
      <c r="B150" s="31"/>
      <c r="C150" s="31"/>
      <c r="D150" s="31"/>
      <c r="E150" s="31"/>
      <c r="F150" s="31"/>
      <c r="G150" s="31"/>
      <c r="H150" s="31"/>
      <c r="I150" s="31"/>
      <c r="J150" s="20"/>
    </row>
    <row r="151" spans="1:10" x14ac:dyDescent="0.25">
      <c r="A151" s="30"/>
      <c r="B151" s="31"/>
      <c r="C151" s="31"/>
      <c r="D151" s="31"/>
      <c r="E151" s="31"/>
      <c r="F151" s="31"/>
      <c r="G151" s="31"/>
      <c r="H151" s="31"/>
      <c r="I151" s="31"/>
      <c r="J151" s="20"/>
    </row>
    <row r="152" spans="1:10" x14ac:dyDescent="0.25">
      <c r="A152" s="30"/>
      <c r="B152" s="31"/>
      <c r="C152" s="31"/>
      <c r="D152" s="31"/>
      <c r="E152" s="31"/>
      <c r="F152" s="31"/>
      <c r="G152" s="31"/>
      <c r="H152" s="31"/>
      <c r="I152" s="31"/>
      <c r="J152" s="20"/>
    </row>
    <row r="153" spans="1:10" x14ac:dyDescent="0.25">
      <c r="A153" s="30"/>
      <c r="B153" s="31"/>
      <c r="C153" s="31"/>
      <c r="D153" s="31"/>
      <c r="E153" s="31"/>
      <c r="F153" s="31"/>
      <c r="G153" s="31"/>
      <c r="H153" s="31"/>
      <c r="I153" s="31"/>
      <c r="J153" s="20"/>
    </row>
    <row r="154" spans="1:10" x14ac:dyDescent="0.25">
      <c r="A154" s="30"/>
      <c r="B154" s="31"/>
      <c r="C154" s="31"/>
      <c r="D154" s="31"/>
      <c r="E154" s="31"/>
      <c r="F154" s="31"/>
      <c r="G154" s="31"/>
      <c r="H154" s="31"/>
      <c r="I154" s="31"/>
      <c r="J154" s="20"/>
    </row>
    <row r="155" spans="1:10" x14ac:dyDescent="0.25">
      <c r="A155" s="30"/>
      <c r="B155" s="31"/>
      <c r="C155" s="31"/>
      <c r="D155" s="31"/>
      <c r="E155" s="31"/>
      <c r="F155" s="31"/>
      <c r="G155" s="31"/>
      <c r="H155" s="31"/>
      <c r="I155" s="31"/>
      <c r="J155" s="20"/>
    </row>
    <row r="156" spans="1:10" x14ac:dyDescent="0.25">
      <c r="A156" s="30"/>
      <c r="B156" s="31"/>
      <c r="C156" s="31"/>
      <c r="D156" s="31"/>
      <c r="E156" s="31"/>
      <c r="F156" s="31"/>
      <c r="G156" s="31"/>
      <c r="H156" s="31"/>
      <c r="I156" s="31"/>
      <c r="J156" s="20"/>
    </row>
    <row r="157" spans="1:10" x14ac:dyDescent="0.25">
      <c r="A157" s="30"/>
      <c r="B157" s="31"/>
      <c r="C157" s="31"/>
      <c r="D157" s="31"/>
      <c r="E157" s="31"/>
      <c r="F157" s="31"/>
      <c r="G157" s="31"/>
      <c r="H157" s="31"/>
      <c r="I157" s="31"/>
      <c r="J157" s="20"/>
    </row>
    <row r="158" spans="1:10" x14ac:dyDescent="0.25">
      <c r="A158" s="30"/>
      <c r="B158" s="31"/>
      <c r="C158" s="31"/>
      <c r="D158" s="31"/>
      <c r="E158" s="31"/>
      <c r="F158" s="31"/>
      <c r="G158" s="31"/>
      <c r="H158" s="31"/>
      <c r="I158" s="31"/>
      <c r="J158" s="20"/>
    </row>
    <row r="159" spans="1:10" x14ac:dyDescent="0.25">
      <c r="A159" s="30"/>
      <c r="B159" s="31"/>
      <c r="C159" s="31"/>
      <c r="D159" s="31"/>
      <c r="E159" s="31"/>
      <c r="F159" s="31"/>
      <c r="G159" s="31"/>
      <c r="H159" s="31"/>
      <c r="I159" s="31"/>
      <c r="J159" s="20"/>
    </row>
    <row r="160" spans="1:10" x14ac:dyDescent="0.25">
      <c r="A160" s="30"/>
      <c r="B160" s="31"/>
      <c r="C160" s="31"/>
      <c r="D160" s="31"/>
      <c r="E160" s="31"/>
      <c r="F160" s="31"/>
      <c r="G160" s="31"/>
      <c r="H160" s="31"/>
      <c r="I160" s="31"/>
      <c r="J160" s="20"/>
    </row>
    <row r="161" spans="1:10" x14ac:dyDescent="0.25">
      <c r="A161" s="30"/>
      <c r="B161" s="31"/>
      <c r="C161" s="31"/>
      <c r="D161" s="31"/>
      <c r="E161" s="31"/>
      <c r="F161" s="31"/>
      <c r="G161" s="31"/>
      <c r="H161" s="31"/>
      <c r="I161" s="31"/>
      <c r="J161" s="20"/>
    </row>
    <row r="162" spans="1:10" x14ac:dyDescent="0.25">
      <c r="A162" s="30"/>
      <c r="B162" s="31"/>
      <c r="C162" s="31"/>
      <c r="D162" s="31"/>
      <c r="E162" s="31"/>
      <c r="F162" s="31"/>
      <c r="G162" s="31"/>
      <c r="H162" s="31"/>
      <c r="I162" s="31"/>
      <c r="J162" s="20"/>
    </row>
    <row r="163" spans="1:10" x14ac:dyDescent="0.25">
      <c r="A163" s="30"/>
      <c r="B163" s="31"/>
      <c r="C163" s="31"/>
      <c r="D163" s="31"/>
      <c r="E163" s="31"/>
      <c r="F163" s="31"/>
      <c r="G163" s="31"/>
      <c r="H163" s="31"/>
      <c r="I163" s="31"/>
      <c r="J163" s="20"/>
    </row>
    <row r="164" spans="1:10" x14ac:dyDescent="0.25">
      <c r="A164" s="30"/>
      <c r="B164" s="31"/>
      <c r="C164" s="31"/>
      <c r="D164" s="31"/>
      <c r="E164" s="31"/>
      <c r="F164" s="31"/>
      <c r="G164" s="31"/>
      <c r="H164" s="31"/>
      <c r="I164" s="31"/>
      <c r="J164" s="20"/>
    </row>
    <row r="165" spans="1:10" x14ac:dyDescent="0.25">
      <c r="A165" s="30"/>
      <c r="B165" s="31"/>
      <c r="C165" s="31"/>
      <c r="D165" s="31"/>
      <c r="E165" s="31"/>
      <c r="F165" s="31"/>
      <c r="G165" s="31"/>
      <c r="H165" s="31"/>
      <c r="I165" s="31"/>
      <c r="J165" s="20"/>
    </row>
    <row r="166" spans="1:10" x14ac:dyDescent="0.25">
      <c r="A166" s="30"/>
      <c r="B166" s="31"/>
      <c r="C166" s="31"/>
      <c r="D166" s="31"/>
      <c r="E166" s="31"/>
      <c r="F166" s="31"/>
      <c r="G166" s="31"/>
      <c r="H166" s="31"/>
      <c r="I166" s="31"/>
      <c r="J166" s="20"/>
    </row>
    <row r="167" spans="1:10" x14ac:dyDescent="0.25">
      <c r="A167" s="30"/>
      <c r="B167" s="31"/>
      <c r="C167" s="31"/>
      <c r="D167" s="31"/>
      <c r="E167" s="31"/>
      <c r="F167" s="31"/>
      <c r="G167" s="31"/>
      <c r="H167" s="31"/>
      <c r="I167" s="31"/>
      <c r="J167" s="20"/>
    </row>
    <row r="168" spans="1:10" x14ac:dyDescent="0.25">
      <c r="A168" s="30"/>
      <c r="B168" s="31"/>
      <c r="C168" s="31"/>
      <c r="D168" s="31"/>
      <c r="E168" s="31"/>
      <c r="F168" s="31"/>
      <c r="G168" s="31"/>
      <c r="H168" s="31"/>
      <c r="I168" s="31"/>
      <c r="J168" s="20"/>
    </row>
    <row r="169" spans="1:10" x14ac:dyDescent="0.25">
      <c r="A169" s="30"/>
      <c r="B169" s="31"/>
      <c r="C169" s="31"/>
      <c r="D169" s="31"/>
      <c r="E169" s="31"/>
      <c r="F169" s="31"/>
      <c r="G169" s="31"/>
      <c r="H169" s="31"/>
      <c r="I169" s="31"/>
      <c r="J169" s="20"/>
    </row>
    <row r="170" spans="1:10" x14ac:dyDescent="0.25">
      <c r="A170" s="30"/>
      <c r="B170" s="31"/>
      <c r="C170" s="31"/>
      <c r="D170" s="31"/>
      <c r="E170" s="31"/>
      <c r="F170" s="31"/>
      <c r="G170" s="31"/>
      <c r="H170" s="31"/>
      <c r="I170" s="31"/>
      <c r="J170" s="20"/>
    </row>
    <row r="171" spans="1:10" x14ac:dyDescent="0.25">
      <c r="A171" s="30"/>
      <c r="B171" s="31"/>
      <c r="C171" s="31"/>
      <c r="D171" s="31"/>
      <c r="E171" s="31"/>
      <c r="F171" s="31"/>
      <c r="G171" s="31"/>
      <c r="H171" s="31"/>
      <c r="I171" s="31"/>
      <c r="J171" s="20"/>
    </row>
    <row r="172" spans="1:10" x14ac:dyDescent="0.25">
      <c r="A172" s="30"/>
      <c r="B172" s="31"/>
      <c r="C172" s="31"/>
      <c r="D172" s="31"/>
      <c r="E172" s="31"/>
      <c r="F172" s="31"/>
      <c r="G172" s="31"/>
      <c r="H172" s="31"/>
      <c r="I172" s="31"/>
      <c r="J172" s="20"/>
    </row>
    <row r="173" spans="1:10" x14ac:dyDescent="0.25">
      <c r="A173" s="30"/>
      <c r="B173" s="31"/>
      <c r="C173" s="31"/>
      <c r="D173" s="31"/>
      <c r="E173" s="31"/>
      <c r="F173" s="31"/>
      <c r="G173" s="31"/>
      <c r="H173" s="31"/>
      <c r="I173" s="31"/>
      <c r="J173" s="20"/>
    </row>
    <row r="174" spans="1:10" x14ac:dyDescent="0.25">
      <c r="A174" s="30"/>
      <c r="B174" s="31"/>
      <c r="C174" s="31"/>
      <c r="D174" s="31"/>
      <c r="E174" s="31"/>
      <c r="F174" s="31"/>
      <c r="G174" s="31"/>
      <c r="H174" s="31"/>
      <c r="I174" s="31"/>
      <c r="J174" s="20"/>
    </row>
    <row r="175" spans="1:10" x14ac:dyDescent="0.25">
      <c r="A175" s="30"/>
      <c r="B175" s="31"/>
      <c r="C175" s="31"/>
      <c r="D175" s="31"/>
      <c r="E175" s="31"/>
      <c r="F175" s="31"/>
      <c r="G175" s="31"/>
      <c r="H175" s="31"/>
      <c r="I175" s="31"/>
      <c r="J175" s="20"/>
    </row>
    <row r="176" spans="1:10" x14ac:dyDescent="0.25">
      <c r="A176" s="30"/>
      <c r="B176" s="31"/>
      <c r="C176" s="31"/>
      <c r="D176" s="31"/>
      <c r="E176" s="31"/>
      <c r="F176" s="31"/>
      <c r="G176" s="31"/>
      <c r="H176" s="31"/>
      <c r="I176" s="31"/>
      <c r="J176" s="20"/>
    </row>
    <row r="177" spans="1:10" x14ac:dyDescent="0.25">
      <c r="A177" s="30"/>
      <c r="B177" s="31"/>
      <c r="C177" s="31"/>
      <c r="D177" s="31"/>
      <c r="E177" s="31"/>
      <c r="F177" s="31"/>
      <c r="G177" s="31"/>
      <c r="H177" s="31"/>
      <c r="I177" s="31"/>
      <c r="J177" s="20"/>
    </row>
    <row r="178" spans="1:10" x14ac:dyDescent="0.25">
      <c r="A178" s="30"/>
      <c r="B178" s="31"/>
      <c r="C178" s="31"/>
      <c r="D178" s="31"/>
      <c r="E178" s="31"/>
      <c r="F178" s="31"/>
      <c r="G178" s="31"/>
      <c r="H178" s="31"/>
      <c r="I178" s="31"/>
      <c r="J178" s="20"/>
    </row>
    <row r="179" spans="1:10" x14ac:dyDescent="0.25">
      <c r="A179" s="30"/>
      <c r="B179" s="31"/>
      <c r="C179" s="31"/>
      <c r="D179" s="31"/>
      <c r="E179" s="31"/>
      <c r="F179" s="31"/>
      <c r="G179" s="31"/>
      <c r="H179" s="31"/>
      <c r="I179" s="31"/>
      <c r="J179" s="20"/>
    </row>
    <row r="180" spans="1:10" x14ac:dyDescent="0.25">
      <c r="A180" s="30"/>
      <c r="B180" s="31"/>
      <c r="C180" s="31"/>
      <c r="D180" s="31"/>
      <c r="E180" s="31"/>
      <c r="F180" s="31"/>
      <c r="G180" s="31"/>
      <c r="H180" s="31"/>
      <c r="I180" s="31"/>
      <c r="J180" s="20"/>
    </row>
    <row r="181" spans="1:10" x14ac:dyDescent="0.25">
      <c r="A181" s="30"/>
      <c r="B181" s="31"/>
      <c r="C181" s="31"/>
      <c r="D181" s="31"/>
      <c r="E181" s="31"/>
      <c r="F181" s="31"/>
      <c r="G181" s="31"/>
      <c r="H181" s="31"/>
      <c r="I181" s="31"/>
      <c r="J181" s="20"/>
    </row>
    <row r="182" spans="1:10" x14ac:dyDescent="0.25">
      <c r="A182" s="30"/>
      <c r="B182" s="31"/>
      <c r="C182" s="31"/>
      <c r="D182" s="31"/>
      <c r="E182" s="31"/>
      <c r="F182" s="31"/>
      <c r="G182" s="31"/>
      <c r="H182" s="31"/>
      <c r="I182" s="31"/>
      <c r="J182" s="20"/>
    </row>
    <row r="183" spans="1:10" x14ac:dyDescent="0.25">
      <c r="A183" s="30"/>
      <c r="B183" s="31"/>
      <c r="C183" s="31"/>
      <c r="D183" s="31"/>
      <c r="E183" s="31"/>
      <c r="F183" s="31"/>
      <c r="G183" s="31"/>
      <c r="H183" s="31"/>
      <c r="I183" s="31"/>
      <c r="J183" s="20"/>
    </row>
    <row r="184" spans="1:10" x14ac:dyDescent="0.25">
      <c r="A184" s="30"/>
      <c r="B184" s="31"/>
      <c r="C184" s="31"/>
      <c r="D184" s="31"/>
      <c r="E184" s="31"/>
      <c r="F184" s="31"/>
      <c r="G184" s="31"/>
      <c r="H184" s="31"/>
      <c r="I184" s="31"/>
      <c r="J184" s="20"/>
    </row>
    <row r="185" spans="1:10" x14ac:dyDescent="0.25">
      <c r="A185" s="30"/>
      <c r="B185" s="31"/>
      <c r="C185" s="31"/>
      <c r="D185" s="31"/>
      <c r="E185" s="31"/>
      <c r="F185" s="31"/>
      <c r="G185" s="31"/>
      <c r="H185" s="31"/>
      <c r="I185" s="31"/>
      <c r="J185" s="20"/>
    </row>
    <row r="186" spans="1:10" x14ac:dyDescent="0.25">
      <c r="A186" s="30"/>
      <c r="B186" s="31"/>
      <c r="C186" s="31"/>
      <c r="D186" s="31"/>
      <c r="E186" s="31"/>
      <c r="F186" s="31"/>
      <c r="G186" s="31"/>
      <c r="H186" s="31"/>
      <c r="I186" s="31"/>
      <c r="J186" s="20"/>
    </row>
    <row r="187" spans="1:10" x14ac:dyDescent="0.25">
      <c r="A187" s="30"/>
      <c r="B187" s="31"/>
      <c r="C187" s="31"/>
      <c r="D187" s="31"/>
      <c r="E187" s="31"/>
      <c r="F187" s="31"/>
      <c r="G187" s="31"/>
      <c r="H187" s="31"/>
      <c r="I187" s="31"/>
      <c r="J187" s="20"/>
    </row>
    <row r="188" spans="1:10" x14ac:dyDescent="0.25">
      <c r="A188" s="30"/>
      <c r="B188" s="31"/>
      <c r="C188" s="31"/>
      <c r="D188" s="31"/>
      <c r="E188" s="31"/>
      <c r="F188" s="31"/>
      <c r="G188" s="31"/>
      <c r="H188" s="31"/>
      <c r="I188" s="31"/>
      <c r="J188" s="20"/>
    </row>
    <row r="189" spans="1:10" x14ac:dyDescent="0.25">
      <c r="A189" s="30"/>
      <c r="B189" s="31"/>
      <c r="C189" s="31"/>
      <c r="D189" s="31"/>
      <c r="E189" s="31"/>
      <c r="F189" s="31"/>
      <c r="G189" s="31"/>
      <c r="H189" s="31"/>
      <c r="I189" s="31"/>
      <c r="J189" s="20"/>
    </row>
    <row r="190" spans="1:10" x14ac:dyDescent="0.25">
      <c r="A190" s="30"/>
      <c r="B190" s="31"/>
      <c r="C190" s="31"/>
      <c r="D190" s="31"/>
      <c r="E190" s="31"/>
      <c r="F190" s="31"/>
      <c r="G190" s="31"/>
      <c r="H190" s="31"/>
      <c r="I190" s="31"/>
      <c r="J190" s="20"/>
    </row>
    <row r="191" spans="1:10" x14ac:dyDescent="0.25">
      <c r="A191" s="30"/>
      <c r="B191" s="31"/>
      <c r="C191" s="31"/>
      <c r="D191" s="31"/>
      <c r="E191" s="31"/>
      <c r="F191" s="31"/>
      <c r="G191" s="31"/>
      <c r="H191" s="31"/>
      <c r="I191" s="31"/>
      <c r="J191" s="20"/>
    </row>
    <row r="192" spans="1:10" x14ac:dyDescent="0.25">
      <c r="A192" s="30"/>
      <c r="B192" s="31"/>
      <c r="C192" s="31"/>
      <c r="D192" s="31"/>
      <c r="E192" s="31"/>
      <c r="F192" s="31"/>
      <c r="G192" s="31"/>
      <c r="H192" s="31"/>
      <c r="I192" s="31"/>
      <c r="J192" s="20"/>
    </row>
    <row r="193" spans="1:10" x14ac:dyDescent="0.25">
      <c r="A193" s="30"/>
      <c r="B193" s="31"/>
      <c r="C193" s="31"/>
      <c r="D193" s="31"/>
      <c r="E193" s="31"/>
      <c r="F193" s="31"/>
      <c r="G193" s="31"/>
      <c r="H193" s="31"/>
      <c r="I193" s="31"/>
      <c r="J193" s="20"/>
    </row>
    <row r="194" spans="1:10" x14ac:dyDescent="0.25">
      <c r="A194" s="30"/>
      <c r="B194" s="31"/>
      <c r="C194" s="31"/>
      <c r="D194" s="31"/>
      <c r="E194" s="31"/>
      <c r="F194" s="31"/>
      <c r="G194" s="31"/>
      <c r="H194" s="31"/>
      <c r="I194" s="31"/>
      <c r="J194" s="20"/>
    </row>
    <row r="195" spans="1:10" x14ac:dyDescent="0.25">
      <c r="A195" s="30"/>
      <c r="B195" s="31"/>
      <c r="C195" s="31"/>
      <c r="D195" s="31"/>
      <c r="E195" s="31"/>
      <c r="F195" s="31"/>
      <c r="G195" s="31"/>
      <c r="H195" s="31"/>
      <c r="I195" s="31"/>
      <c r="J195" s="20"/>
    </row>
    <row r="196" spans="1:10" x14ac:dyDescent="0.25">
      <c r="A196" s="30"/>
      <c r="B196" s="31"/>
      <c r="C196" s="31"/>
      <c r="D196" s="31"/>
      <c r="E196" s="31"/>
      <c r="F196" s="31"/>
      <c r="G196" s="31"/>
      <c r="H196" s="31"/>
      <c r="I196" s="31"/>
      <c r="J196" s="20"/>
    </row>
    <row r="197" spans="1:10" x14ac:dyDescent="0.25">
      <c r="A197" s="30"/>
      <c r="B197" s="31"/>
      <c r="C197" s="31"/>
      <c r="D197" s="31"/>
      <c r="E197" s="31"/>
      <c r="F197" s="31"/>
      <c r="G197" s="31"/>
      <c r="H197" s="31"/>
      <c r="I197" s="31"/>
      <c r="J197" s="20"/>
    </row>
    <row r="198" spans="1:10" x14ac:dyDescent="0.25">
      <c r="A198" s="30"/>
      <c r="B198" s="31"/>
      <c r="C198" s="31"/>
      <c r="D198" s="31"/>
      <c r="E198" s="31"/>
      <c r="F198" s="31"/>
      <c r="G198" s="31"/>
      <c r="H198" s="31"/>
      <c r="I198" s="31"/>
      <c r="J198" s="20"/>
    </row>
    <row r="199" spans="1:10" x14ac:dyDescent="0.25">
      <c r="A199" s="30"/>
      <c r="B199" s="31"/>
      <c r="C199" s="31"/>
      <c r="D199" s="31"/>
      <c r="E199" s="31"/>
      <c r="F199" s="31"/>
      <c r="G199" s="31"/>
      <c r="H199" s="31"/>
      <c r="I199" s="31"/>
      <c r="J199" s="20"/>
    </row>
    <row r="200" spans="1:10" x14ac:dyDescent="0.25">
      <c r="A200" s="30"/>
      <c r="B200" s="31"/>
      <c r="C200" s="31"/>
      <c r="D200" s="31"/>
      <c r="E200" s="31"/>
      <c r="F200" s="31"/>
      <c r="G200" s="31"/>
      <c r="H200" s="31"/>
      <c r="I200" s="31"/>
      <c r="J200" s="20"/>
    </row>
    <row r="201" spans="1:10" x14ac:dyDescent="0.25">
      <c r="A201" s="30"/>
      <c r="B201" s="31"/>
      <c r="C201" s="31"/>
      <c r="D201" s="31"/>
      <c r="E201" s="31"/>
      <c r="F201" s="31"/>
      <c r="G201" s="31"/>
      <c r="H201" s="31"/>
      <c r="I201" s="31"/>
      <c r="J201" s="20"/>
    </row>
    <row r="202" spans="1:10" x14ac:dyDescent="0.25">
      <c r="A202" s="30"/>
      <c r="B202" s="31"/>
      <c r="C202" s="31"/>
      <c r="D202" s="31"/>
      <c r="E202" s="31"/>
      <c r="F202" s="31"/>
      <c r="G202" s="31"/>
      <c r="H202" s="31"/>
      <c r="I202" s="31"/>
      <c r="J202" s="20"/>
    </row>
    <row r="203" spans="1:10" x14ac:dyDescent="0.25">
      <c r="A203" s="30"/>
      <c r="B203" s="31"/>
      <c r="C203" s="31"/>
      <c r="D203" s="31"/>
      <c r="E203" s="31"/>
      <c r="F203" s="31"/>
      <c r="G203" s="31"/>
      <c r="H203" s="31"/>
      <c r="I203" s="31"/>
      <c r="J203" s="20"/>
    </row>
    <row r="204" spans="1:10" x14ac:dyDescent="0.25">
      <c r="A204" s="30"/>
      <c r="B204" s="31"/>
      <c r="C204" s="31"/>
      <c r="D204" s="31"/>
      <c r="E204" s="31"/>
      <c r="F204" s="31"/>
      <c r="G204" s="31"/>
      <c r="H204" s="31"/>
      <c r="I204" s="31"/>
      <c r="J204" s="20"/>
    </row>
    <row r="205" spans="1:10" x14ac:dyDescent="0.25">
      <c r="A205" s="30"/>
      <c r="B205" s="31"/>
      <c r="C205" s="31"/>
      <c r="D205" s="31"/>
      <c r="E205" s="31"/>
      <c r="F205" s="31"/>
      <c r="G205" s="31"/>
      <c r="H205" s="31"/>
      <c r="I205" s="31"/>
      <c r="J205" s="20"/>
    </row>
    <row r="206" spans="1:10" x14ac:dyDescent="0.25">
      <c r="A206" s="30"/>
      <c r="B206" s="31"/>
      <c r="C206" s="31"/>
      <c r="D206" s="31"/>
      <c r="E206" s="31"/>
      <c r="F206" s="31"/>
      <c r="G206" s="31"/>
      <c r="H206" s="31"/>
      <c r="I206" s="31"/>
      <c r="J206" s="20"/>
    </row>
    <row r="207" spans="1:10" x14ac:dyDescent="0.25">
      <c r="A207" s="30"/>
      <c r="B207" s="31"/>
      <c r="C207" s="31"/>
      <c r="D207" s="31"/>
      <c r="E207" s="31"/>
      <c r="F207" s="31"/>
      <c r="G207" s="31"/>
      <c r="H207" s="31"/>
      <c r="I207" s="31"/>
      <c r="J207" s="20"/>
    </row>
    <row r="208" spans="1:10" x14ac:dyDescent="0.25">
      <c r="A208" s="30"/>
      <c r="B208" s="31"/>
      <c r="C208" s="31"/>
      <c r="D208" s="31"/>
      <c r="E208" s="31"/>
      <c r="F208" s="31"/>
      <c r="G208" s="31"/>
      <c r="H208" s="31"/>
      <c r="I208" s="31"/>
      <c r="J208" s="20"/>
    </row>
    <row r="209" spans="1:10" x14ac:dyDescent="0.25">
      <c r="A209" s="30"/>
      <c r="B209" s="31"/>
      <c r="C209" s="31"/>
      <c r="D209" s="31"/>
      <c r="E209" s="31"/>
      <c r="F209" s="31"/>
      <c r="G209" s="31"/>
      <c r="H209" s="31"/>
      <c r="I209" s="31"/>
      <c r="J209" s="20"/>
    </row>
    <row r="210" spans="1:10" x14ac:dyDescent="0.25">
      <c r="A210" s="30"/>
      <c r="B210" s="31"/>
      <c r="C210" s="31"/>
      <c r="D210" s="31"/>
      <c r="E210" s="31"/>
      <c r="F210" s="31"/>
      <c r="G210" s="31"/>
      <c r="H210" s="31"/>
      <c r="I210" s="31"/>
      <c r="J210" s="20"/>
    </row>
    <row r="211" spans="1:10" x14ac:dyDescent="0.25">
      <c r="A211" s="30"/>
      <c r="B211" s="31"/>
      <c r="C211" s="31"/>
      <c r="D211" s="31"/>
      <c r="E211" s="31"/>
      <c r="F211" s="31"/>
      <c r="G211" s="31"/>
      <c r="H211" s="31"/>
      <c r="I211" s="31"/>
      <c r="J211" s="20"/>
    </row>
    <row r="212" spans="1:10" x14ac:dyDescent="0.25">
      <c r="A212" s="30"/>
      <c r="B212" s="31"/>
      <c r="C212" s="31"/>
      <c r="D212" s="31"/>
      <c r="E212" s="31"/>
      <c r="F212" s="31"/>
      <c r="G212" s="31"/>
      <c r="H212" s="31"/>
      <c r="I212" s="31"/>
      <c r="J212" s="20"/>
    </row>
    <row r="213" spans="1:10" x14ac:dyDescent="0.25">
      <c r="A213" s="30"/>
      <c r="B213" s="31"/>
      <c r="C213" s="31"/>
      <c r="D213" s="31"/>
      <c r="E213" s="31"/>
      <c r="F213" s="31"/>
      <c r="G213" s="31"/>
      <c r="H213" s="31"/>
      <c r="I213" s="31"/>
      <c r="J213" s="20"/>
    </row>
    <row r="214" spans="1:10" x14ac:dyDescent="0.25">
      <c r="A214" s="30"/>
      <c r="B214" s="31"/>
      <c r="C214" s="31"/>
      <c r="D214" s="31"/>
      <c r="E214" s="31"/>
      <c r="F214" s="31"/>
      <c r="G214" s="31"/>
      <c r="H214" s="31"/>
      <c r="I214" s="31"/>
      <c r="J214" s="20"/>
    </row>
    <row r="215" spans="1:10" x14ac:dyDescent="0.25">
      <c r="A215" s="30"/>
      <c r="B215" s="31"/>
      <c r="C215" s="31"/>
      <c r="D215" s="31"/>
      <c r="E215" s="31"/>
      <c r="F215" s="31"/>
      <c r="G215" s="31"/>
      <c r="H215" s="31"/>
      <c r="I215" s="31"/>
      <c r="J215" s="20"/>
    </row>
    <row r="216" spans="1:10" x14ac:dyDescent="0.25">
      <c r="A216" s="30"/>
      <c r="B216" s="31"/>
      <c r="C216" s="31"/>
      <c r="D216" s="31"/>
      <c r="E216" s="31"/>
      <c r="F216" s="31"/>
      <c r="G216" s="31"/>
      <c r="H216" s="31"/>
      <c r="I216" s="31"/>
      <c r="J216" s="20"/>
    </row>
    <row r="217" spans="1:10" x14ac:dyDescent="0.25">
      <c r="A217" s="30"/>
      <c r="B217" s="31"/>
      <c r="C217" s="31"/>
      <c r="D217" s="31"/>
      <c r="E217" s="31"/>
      <c r="F217" s="31"/>
      <c r="G217" s="31"/>
      <c r="H217" s="31"/>
      <c r="I217" s="31"/>
      <c r="J217" s="20"/>
    </row>
    <row r="218" spans="1:10" x14ac:dyDescent="0.25">
      <c r="A218" s="30"/>
      <c r="B218" s="31"/>
      <c r="C218" s="31"/>
      <c r="D218" s="31"/>
      <c r="E218" s="31"/>
      <c r="F218" s="31"/>
      <c r="G218" s="31"/>
      <c r="H218" s="31"/>
      <c r="I218" s="31"/>
      <c r="J218" s="20"/>
    </row>
    <row r="219" spans="1:10" x14ac:dyDescent="0.25">
      <c r="A219" s="30"/>
      <c r="B219" s="31"/>
      <c r="C219" s="31"/>
      <c r="D219" s="31"/>
      <c r="E219" s="31"/>
      <c r="F219" s="31"/>
      <c r="G219" s="31"/>
      <c r="H219" s="31"/>
      <c r="I219" s="31"/>
      <c r="J219" s="20"/>
    </row>
    <row r="220" spans="1:10" x14ac:dyDescent="0.25">
      <c r="A220" s="30"/>
      <c r="B220" s="31"/>
      <c r="C220" s="31"/>
      <c r="D220" s="31"/>
      <c r="E220" s="31"/>
      <c r="F220" s="31"/>
      <c r="G220" s="31"/>
      <c r="H220" s="31"/>
      <c r="I220" s="31"/>
      <c r="J220" s="20"/>
    </row>
    <row r="221" spans="1:10" x14ac:dyDescent="0.25">
      <c r="A221" s="30"/>
      <c r="B221" s="31"/>
      <c r="C221" s="31"/>
      <c r="D221" s="31"/>
      <c r="E221" s="31"/>
      <c r="F221" s="31"/>
      <c r="G221" s="31"/>
      <c r="H221" s="31"/>
      <c r="I221" s="31"/>
      <c r="J221" s="20"/>
    </row>
    <row r="222" spans="1:10" x14ac:dyDescent="0.25">
      <c r="A222" s="30"/>
      <c r="B222" s="31"/>
      <c r="C222" s="31"/>
      <c r="D222" s="31"/>
      <c r="E222" s="31"/>
      <c r="F222" s="31"/>
      <c r="G222" s="31"/>
      <c r="H222" s="31"/>
      <c r="I222" s="31"/>
      <c r="J222" s="20"/>
    </row>
    <row r="223" spans="1:10" x14ac:dyDescent="0.25">
      <c r="A223" s="30"/>
      <c r="B223" s="31"/>
      <c r="C223" s="31"/>
      <c r="D223" s="31"/>
      <c r="E223" s="31"/>
      <c r="F223" s="31"/>
      <c r="G223" s="31"/>
      <c r="H223" s="31"/>
      <c r="I223" s="31"/>
      <c r="J223" s="20"/>
    </row>
    <row r="224" spans="1:10" x14ac:dyDescent="0.25">
      <c r="A224" s="30"/>
      <c r="B224" s="31"/>
      <c r="C224" s="31"/>
      <c r="D224" s="31"/>
      <c r="E224" s="31"/>
      <c r="F224" s="31"/>
      <c r="G224" s="31"/>
      <c r="H224" s="31"/>
      <c r="I224" s="31"/>
      <c r="J224" s="20"/>
    </row>
    <row r="225" spans="1:10" x14ac:dyDescent="0.25">
      <c r="A225" s="30"/>
      <c r="B225" s="31"/>
      <c r="C225" s="31"/>
      <c r="D225" s="31"/>
      <c r="E225" s="31"/>
      <c r="F225" s="31"/>
      <c r="G225" s="31"/>
      <c r="H225" s="31"/>
      <c r="I225" s="31"/>
      <c r="J225" s="20"/>
    </row>
    <row r="226" spans="1:10" x14ac:dyDescent="0.25">
      <c r="A226" s="30"/>
      <c r="B226" s="31"/>
      <c r="C226" s="31"/>
      <c r="D226" s="31"/>
      <c r="E226" s="31"/>
      <c r="F226" s="31"/>
      <c r="G226" s="31"/>
      <c r="H226" s="31"/>
      <c r="I226" s="31"/>
      <c r="J226" s="20"/>
    </row>
    <row r="227" spans="1:10" x14ac:dyDescent="0.25">
      <c r="A227" s="30"/>
      <c r="B227" s="31"/>
      <c r="C227" s="31"/>
      <c r="D227" s="31"/>
      <c r="E227" s="31"/>
      <c r="F227" s="31"/>
      <c r="G227" s="31"/>
      <c r="H227" s="31"/>
      <c r="I227" s="31"/>
      <c r="J227" s="20"/>
    </row>
    <row r="228" spans="1:10" x14ac:dyDescent="0.25">
      <c r="A228" s="30"/>
      <c r="B228" s="31"/>
      <c r="C228" s="31"/>
      <c r="D228" s="31"/>
      <c r="E228" s="31"/>
      <c r="F228" s="31"/>
      <c r="G228" s="31"/>
      <c r="H228" s="31"/>
      <c r="I228" s="31"/>
      <c r="J228" s="20"/>
    </row>
    <row r="229" spans="1:10" x14ac:dyDescent="0.25">
      <c r="A229" s="30"/>
      <c r="B229" s="31"/>
      <c r="C229" s="31"/>
      <c r="D229" s="31"/>
      <c r="E229" s="31"/>
      <c r="F229" s="31"/>
      <c r="G229" s="31"/>
      <c r="H229" s="31"/>
      <c r="I229" s="31"/>
      <c r="J229" s="20"/>
    </row>
    <row r="230" spans="1:10" x14ac:dyDescent="0.25">
      <c r="A230" s="30"/>
      <c r="B230" s="31"/>
      <c r="C230" s="31"/>
      <c r="D230" s="31"/>
      <c r="E230" s="31"/>
      <c r="F230" s="31"/>
      <c r="G230" s="31"/>
      <c r="H230" s="31"/>
      <c r="I230" s="31"/>
      <c r="J230" s="20"/>
    </row>
    <row r="231" spans="1:10" x14ac:dyDescent="0.25">
      <c r="A231" s="30"/>
      <c r="B231" s="31"/>
      <c r="C231" s="31"/>
      <c r="D231" s="31"/>
      <c r="E231" s="31"/>
      <c r="F231" s="31"/>
      <c r="G231" s="31"/>
      <c r="H231" s="31"/>
      <c r="I231" s="31"/>
      <c r="J231" s="20"/>
    </row>
    <row r="232" spans="1:10" x14ac:dyDescent="0.25">
      <c r="A232" s="30"/>
      <c r="B232" s="31"/>
      <c r="C232" s="31"/>
      <c r="D232" s="31"/>
      <c r="E232" s="31"/>
      <c r="F232" s="31"/>
      <c r="G232" s="31"/>
      <c r="H232" s="31"/>
      <c r="I232" s="31"/>
      <c r="J232" s="20"/>
    </row>
    <row r="233" spans="1:10" x14ac:dyDescent="0.25">
      <c r="A233" s="30"/>
      <c r="B233" s="31"/>
      <c r="C233" s="31"/>
      <c r="D233" s="31"/>
      <c r="E233" s="31"/>
      <c r="F233" s="31"/>
      <c r="G233" s="31"/>
      <c r="H233" s="31"/>
      <c r="I233" s="31"/>
      <c r="J233" s="20"/>
    </row>
    <row r="234" spans="1:10" x14ac:dyDescent="0.25">
      <c r="A234" s="30"/>
      <c r="B234" s="31"/>
      <c r="C234" s="31"/>
      <c r="D234" s="31"/>
      <c r="E234" s="31"/>
      <c r="F234" s="31"/>
      <c r="G234" s="31"/>
      <c r="H234" s="31"/>
      <c r="I234" s="31"/>
      <c r="J234" s="20"/>
    </row>
    <row r="235" spans="1:10" x14ac:dyDescent="0.25">
      <c r="A235" s="30"/>
      <c r="B235" s="31"/>
      <c r="C235" s="31"/>
      <c r="D235" s="31"/>
      <c r="E235" s="31"/>
      <c r="F235" s="31"/>
      <c r="G235" s="31"/>
      <c r="H235" s="31"/>
      <c r="I235" s="31"/>
      <c r="J235" s="20"/>
    </row>
    <row r="236" spans="1:10" x14ac:dyDescent="0.25">
      <c r="A236" s="30"/>
      <c r="B236" s="31"/>
      <c r="C236" s="31"/>
      <c r="D236" s="31"/>
      <c r="E236" s="31"/>
      <c r="F236" s="31"/>
      <c r="G236" s="31"/>
      <c r="H236" s="31"/>
      <c r="I236" s="31"/>
      <c r="J236" s="20"/>
    </row>
    <row r="237" spans="1:10" x14ac:dyDescent="0.25">
      <c r="A237" s="30"/>
      <c r="B237" s="31"/>
      <c r="C237" s="31"/>
      <c r="D237" s="31"/>
      <c r="E237" s="31"/>
      <c r="F237" s="31"/>
      <c r="G237" s="31"/>
      <c r="H237" s="31"/>
      <c r="I237" s="31"/>
      <c r="J237" s="20"/>
    </row>
    <row r="238" spans="1:10" x14ac:dyDescent="0.25">
      <c r="A238" s="30"/>
      <c r="B238" s="31"/>
      <c r="C238" s="31"/>
      <c r="D238" s="31"/>
      <c r="E238" s="31"/>
      <c r="F238" s="31"/>
      <c r="G238" s="31"/>
      <c r="H238" s="31"/>
      <c r="I238" s="31"/>
      <c r="J238" s="20"/>
    </row>
    <row r="239" spans="1:10" x14ac:dyDescent="0.25">
      <c r="A239" s="30"/>
      <c r="B239" s="31"/>
      <c r="C239" s="31"/>
      <c r="D239" s="31"/>
      <c r="E239" s="31"/>
      <c r="F239" s="31"/>
      <c r="G239" s="31"/>
      <c r="H239" s="31"/>
      <c r="I239" s="31"/>
      <c r="J239" s="20"/>
    </row>
    <row r="240" spans="1:10" x14ac:dyDescent="0.25">
      <c r="A240" s="30"/>
      <c r="B240" s="31"/>
      <c r="C240" s="31"/>
      <c r="D240" s="31"/>
      <c r="E240" s="31"/>
      <c r="F240" s="31"/>
      <c r="G240" s="31"/>
      <c r="H240" s="31"/>
      <c r="I240" s="31"/>
      <c r="J240" s="20"/>
    </row>
    <row r="241" spans="1:10" x14ac:dyDescent="0.25">
      <c r="A241" s="30"/>
      <c r="B241" s="31"/>
      <c r="C241" s="31"/>
      <c r="D241" s="31"/>
      <c r="E241" s="31"/>
      <c r="F241" s="31"/>
      <c r="G241" s="31"/>
      <c r="H241" s="31"/>
      <c r="I241" s="31"/>
      <c r="J241" s="20"/>
    </row>
    <row r="242" spans="1:10" x14ac:dyDescent="0.25">
      <c r="A242" s="30"/>
      <c r="B242" s="31"/>
      <c r="C242" s="31"/>
      <c r="D242" s="31"/>
      <c r="E242" s="31"/>
      <c r="F242" s="31"/>
      <c r="G242" s="31"/>
      <c r="H242" s="31"/>
      <c r="I242" s="31"/>
      <c r="J242" s="20"/>
    </row>
    <row r="243" spans="1:10" x14ac:dyDescent="0.25">
      <c r="A243" s="30"/>
      <c r="B243" s="31"/>
      <c r="C243" s="31"/>
      <c r="D243" s="31"/>
      <c r="E243" s="31"/>
      <c r="F243" s="31"/>
      <c r="G243" s="31"/>
      <c r="H243" s="31"/>
      <c r="I243" s="31"/>
      <c r="J243" s="20"/>
    </row>
    <row r="244" spans="1:10" x14ac:dyDescent="0.25">
      <c r="A244" s="30"/>
      <c r="B244" s="31"/>
      <c r="C244" s="31"/>
      <c r="D244" s="31"/>
      <c r="E244" s="31"/>
      <c r="F244" s="31"/>
      <c r="G244" s="31"/>
      <c r="H244" s="31"/>
      <c r="I244" s="31"/>
      <c r="J244" s="20"/>
    </row>
    <row r="245" spans="1:10" x14ac:dyDescent="0.25">
      <c r="A245" s="30"/>
      <c r="B245" s="31"/>
      <c r="C245" s="31"/>
      <c r="D245" s="31"/>
      <c r="E245" s="31"/>
      <c r="F245" s="31"/>
      <c r="G245" s="31"/>
      <c r="H245" s="31"/>
      <c r="I245" s="31"/>
      <c r="J245" s="20"/>
    </row>
    <row r="246" spans="1:10" x14ac:dyDescent="0.25">
      <c r="A246" s="30"/>
      <c r="B246" s="31"/>
      <c r="C246" s="31"/>
      <c r="D246" s="31"/>
      <c r="E246" s="31"/>
      <c r="F246" s="31"/>
      <c r="G246" s="31"/>
      <c r="H246" s="31"/>
      <c r="I246" s="31"/>
      <c r="J246" s="20"/>
    </row>
    <row r="247" spans="1:10" x14ac:dyDescent="0.25">
      <c r="A247" s="30"/>
      <c r="B247" s="31"/>
      <c r="C247" s="31"/>
      <c r="D247" s="31"/>
      <c r="E247" s="31"/>
      <c r="F247" s="31"/>
      <c r="G247" s="31"/>
      <c r="H247" s="31"/>
      <c r="I247" s="31"/>
      <c r="J247" s="20"/>
    </row>
    <row r="248" spans="1:10" x14ac:dyDescent="0.25">
      <c r="A248" s="30"/>
      <c r="B248" s="31"/>
      <c r="C248" s="31"/>
      <c r="D248" s="31"/>
      <c r="E248" s="31"/>
      <c r="F248" s="31"/>
      <c r="G248" s="31"/>
      <c r="H248" s="31"/>
      <c r="I248" s="31"/>
      <c r="J248" s="20"/>
    </row>
    <row r="249" spans="1:10" x14ac:dyDescent="0.25">
      <c r="A249" s="30"/>
      <c r="B249" s="31"/>
      <c r="C249" s="31"/>
      <c r="D249" s="31"/>
      <c r="E249" s="31"/>
      <c r="F249" s="31"/>
      <c r="G249" s="31"/>
      <c r="H249" s="31"/>
      <c r="I249" s="31"/>
      <c r="J249" s="20"/>
    </row>
    <row r="250" spans="1:10" x14ac:dyDescent="0.25">
      <c r="A250" s="30"/>
      <c r="B250" s="31"/>
      <c r="C250" s="31"/>
      <c r="D250" s="31"/>
      <c r="E250" s="31"/>
      <c r="F250" s="31"/>
      <c r="G250" s="31"/>
      <c r="H250" s="31"/>
      <c r="I250" s="31"/>
      <c r="J250" s="20"/>
    </row>
    <row r="251" spans="1:10" x14ac:dyDescent="0.25">
      <c r="A251" s="30"/>
      <c r="B251" s="31"/>
      <c r="C251" s="31"/>
      <c r="D251" s="31"/>
      <c r="E251" s="31"/>
      <c r="F251" s="31"/>
      <c r="G251" s="31"/>
      <c r="H251" s="31"/>
      <c r="I251" s="31"/>
      <c r="J251" s="20"/>
    </row>
    <row r="252" spans="1:10" x14ac:dyDescent="0.25">
      <c r="A252" s="30"/>
      <c r="B252" s="31"/>
      <c r="C252" s="31"/>
      <c r="D252" s="31"/>
      <c r="E252" s="31"/>
      <c r="F252" s="31"/>
      <c r="G252" s="31"/>
      <c r="H252" s="31"/>
      <c r="I252" s="31"/>
      <c r="J252" s="20"/>
    </row>
    <row r="253" spans="1:10" x14ac:dyDescent="0.25">
      <c r="A253" s="30"/>
      <c r="B253" s="31"/>
      <c r="C253" s="31"/>
      <c r="D253" s="31"/>
      <c r="E253" s="31"/>
      <c r="F253" s="31"/>
      <c r="G253" s="31"/>
      <c r="H253" s="31"/>
      <c r="I253" s="31"/>
      <c r="J253" s="20"/>
    </row>
    <row r="254" spans="1:10" x14ac:dyDescent="0.25">
      <c r="A254" s="30"/>
      <c r="B254" s="31"/>
      <c r="C254" s="31"/>
      <c r="D254" s="31"/>
      <c r="E254" s="31"/>
      <c r="F254" s="31"/>
      <c r="G254" s="31"/>
      <c r="H254" s="31"/>
      <c r="I254" s="31"/>
      <c r="J254" s="20"/>
    </row>
    <row r="255" spans="1:10" x14ac:dyDescent="0.25">
      <c r="A255" s="30"/>
      <c r="B255" s="31"/>
      <c r="C255" s="31"/>
      <c r="D255" s="31"/>
      <c r="E255" s="31"/>
      <c r="F255" s="31"/>
      <c r="G255" s="31"/>
      <c r="H255" s="31"/>
      <c r="I255" s="31"/>
      <c r="J255" s="20"/>
    </row>
    <row r="256" spans="1:10" x14ac:dyDescent="0.25">
      <c r="A256" s="30"/>
      <c r="B256" s="31"/>
      <c r="C256" s="31"/>
      <c r="D256" s="31"/>
      <c r="E256" s="31"/>
      <c r="F256" s="31"/>
      <c r="G256" s="31"/>
      <c r="H256" s="31"/>
      <c r="I256" s="31"/>
      <c r="J256" s="20"/>
    </row>
    <row r="257" spans="1:10" x14ac:dyDescent="0.25">
      <c r="A257" s="30"/>
      <c r="B257" s="31"/>
      <c r="C257" s="31"/>
      <c r="D257" s="31"/>
      <c r="E257" s="31"/>
      <c r="F257" s="31"/>
      <c r="G257" s="31"/>
      <c r="H257" s="31"/>
      <c r="I257" s="31"/>
      <c r="J257" s="20"/>
    </row>
    <row r="258" spans="1:10" x14ac:dyDescent="0.25">
      <c r="A258" s="30"/>
      <c r="B258" s="31"/>
      <c r="C258" s="31"/>
      <c r="D258" s="31"/>
      <c r="E258" s="31"/>
      <c r="F258" s="31"/>
      <c r="G258" s="31"/>
      <c r="H258" s="31"/>
      <c r="I258" s="31"/>
      <c r="J258" s="20"/>
    </row>
    <row r="259" spans="1:10" x14ac:dyDescent="0.25">
      <c r="A259" s="30"/>
      <c r="B259" s="31"/>
      <c r="C259" s="31"/>
      <c r="D259" s="31"/>
      <c r="E259" s="31"/>
      <c r="F259" s="31"/>
      <c r="G259" s="31"/>
      <c r="H259" s="31"/>
      <c r="I259" s="31"/>
      <c r="J259" s="20"/>
    </row>
    <row r="260" spans="1:10" x14ac:dyDescent="0.25">
      <c r="A260" s="30"/>
      <c r="B260" s="31"/>
      <c r="C260" s="31"/>
      <c r="D260" s="31"/>
      <c r="E260" s="31"/>
      <c r="F260" s="31"/>
      <c r="G260" s="31"/>
      <c r="H260" s="31"/>
      <c r="I260" s="31"/>
      <c r="J260" s="20"/>
    </row>
    <row r="261" spans="1:10" x14ac:dyDescent="0.25">
      <c r="A261" s="30"/>
      <c r="B261" s="31"/>
      <c r="C261" s="31"/>
      <c r="D261" s="31"/>
      <c r="E261" s="31"/>
      <c r="F261" s="31"/>
      <c r="G261" s="31"/>
      <c r="H261" s="31"/>
      <c r="I261" s="31"/>
      <c r="J261" s="20"/>
    </row>
    <row r="262" spans="1:10" x14ac:dyDescent="0.25">
      <c r="A262" s="30"/>
      <c r="B262" s="31"/>
      <c r="C262" s="31"/>
      <c r="D262" s="31"/>
      <c r="E262" s="31"/>
      <c r="F262" s="31"/>
      <c r="G262" s="31"/>
      <c r="H262" s="31"/>
      <c r="I262" s="31"/>
      <c r="J262" s="20"/>
    </row>
    <row r="263" spans="1:10" x14ac:dyDescent="0.25">
      <c r="A263" s="30"/>
      <c r="B263" s="31"/>
      <c r="C263" s="31"/>
      <c r="D263" s="31"/>
      <c r="E263" s="31"/>
      <c r="F263" s="31"/>
      <c r="G263" s="31"/>
      <c r="H263" s="31"/>
      <c r="I263" s="31"/>
      <c r="J263" s="20"/>
    </row>
    <row r="264" spans="1:10" x14ac:dyDescent="0.25">
      <c r="A264" s="30"/>
      <c r="B264" s="31"/>
      <c r="C264" s="31"/>
      <c r="D264" s="31"/>
      <c r="E264" s="31"/>
      <c r="F264" s="31"/>
      <c r="G264" s="31"/>
      <c r="H264" s="31"/>
      <c r="I264" s="31"/>
      <c r="J264" s="20"/>
    </row>
    <row r="265" spans="1:10" x14ac:dyDescent="0.25">
      <c r="A265" s="30"/>
      <c r="B265" s="31"/>
      <c r="C265" s="31"/>
      <c r="D265" s="31"/>
      <c r="E265" s="31"/>
      <c r="F265" s="31"/>
      <c r="G265" s="31"/>
      <c r="H265" s="31"/>
      <c r="I265" s="31"/>
      <c r="J265" s="20"/>
    </row>
    <row r="266" spans="1:10" x14ac:dyDescent="0.25">
      <c r="A266" s="30"/>
      <c r="B266" s="31"/>
      <c r="C266" s="31"/>
      <c r="D266" s="31"/>
      <c r="E266" s="31"/>
      <c r="F266" s="31"/>
      <c r="G266" s="31"/>
      <c r="H266" s="31"/>
      <c r="I266" s="31"/>
      <c r="J266" s="20"/>
    </row>
    <row r="267" spans="1:10" x14ac:dyDescent="0.25">
      <c r="A267" s="30"/>
      <c r="B267" s="31"/>
      <c r="C267" s="31"/>
      <c r="D267" s="31"/>
      <c r="E267" s="31"/>
      <c r="F267" s="31"/>
      <c r="G267" s="31"/>
      <c r="H267" s="31"/>
      <c r="I267" s="31"/>
      <c r="J267" s="20"/>
    </row>
    <row r="268" spans="1:10" x14ac:dyDescent="0.25">
      <c r="A268" s="30"/>
      <c r="B268" s="31"/>
      <c r="C268" s="31"/>
      <c r="D268" s="31"/>
      <c r="E268" s="31"/>
      <c r="F268" s="31"/>
      <c r="G268" s="31"/>
      <c r="H268" s="31"/>
      <c r="I268" s="31"/>
      <c r="J268" s="20"/>
    </row>
    <row r="269" spans="1:10" x14ac:dyDescent="0.25">
      <c r="A269" s="30"/>
      <c r="B269" s="31"/>
      <c r="C269" s="31"/>
      <c r="D269" s="31"/>
      <c r="E269" s="31"/>
      <c r="F269" s="31"/>
      <c r="G269" s="31"/>
      <c r="H269" s="31"/>
      <c r="I269" s="31"/>
      <c r="J269" s="20"/>
    </row>
    <row r="270" spans="1:10" x14ac:dyDescent="0.25">
      <c r="A270" s="30"/>
      <c r="B270" s="31"/>
      <c r="C270" s="31"/>
      <c r="D270" s="31"/>
      <c r="E270" s="31"/>
      <c r="F270" s="31"/>
      <c r="G270" s="31"/>
      <c r="H270" s="31"/>
      <c r="I270" s="31"/>
      <c r="J270" s="20"/>
    </row>
    <row r="271" spans="1:10" x14ac:dyDescent="0.25">
      <c r="A271" s="30"/>
      <c r="B271" s="31"/>
      <c r="C271" s="31"/>
      <c r="D271" s="31"/>
      <c r="E271" s="31"/>
      <c r="F271" s="31"/>
      <c r="G271" s="31"/>
      <c r="H271" s="31"/>
      <c r="I271" s="31"/>
      <c r="J271" s="20"/>
    </row>
    <row r="272" spans="1:10" x14ac:dyDescent="0.25">
      <c r="A272" s="30"/>
      <c r="B272" s="31"/>
      <c r="C272" s="31"/>
      <c r="D272" s="31"/>
      <c r="E272" s="31"/>
      <c r="F272" s="31"/>
      <c r="G272" s="31"/>
      <c r="H272" s="31"/>
      <c r="I272" s="31"/>
      <c r="J272" s="20"/>
    </row>
    <row r="273" spans="1:10" x14ac:dyDescent="0.25">
      <c r="A273" s="30"/>
      <c r="B273" s="31"/>
      <c r="C273" s="31"/>
      <c r="D273" s="31"/>
      <c r="E273" s="31"/>
      <c r="F273" s="31"/>
      <c r="G273" s="31"/>
      <c r="H273" s="31"/>
      <c r="I273" s="31"/>
      <c r="J273" s="20"/>
    </row>
    <row r="274" spans="1:10" x14ac:dyDescent="0.25">
      <c r="A274" s="30"/>
      <c r="B274" s="31"/>
      <c r="C274" s="31"/>
      <c r="D274" s="31"/>
      <c r="E274" s="31"/>
      <c r="F274" s="31"/>
      <c r="G274" s="31"/>
      <c r="H274" s="31"/>
      <c r="I274" s="31"/>
      <c r="J274" s="20"/>
    </row>
    <row r="275" spans="1:10" x14ac:dyDescent="0.25">
      <c r="A275" s="30"/>
      <c r="B275" s="31"/>
      <c r="C275" s="31"/>
      <c r="D275" s="31"/>
      <c r="E275" s="31"/>
      <c r="F275" s="31"/>
      <c r="G275" s="31"/>
      <c r="H275" s="31"/>
      <c r="I275" s="31"/>
      <c r="J275" s="20"/>
    </row>
    <row r="276" spans="1:10" x14ac:dyDescent="0.25">
      <c r="A276" s="30"/>
      <c r="B276" s="31"/>
      <c r="C276" s="31"/>
      <c r="D276" s="31"/>
      <c r="E276" s="31"/>
      <c r="F276" s="31"/>
      <c r="G276" s="31"/>
      <c r="H276" s="31"/>
      <c r="I276" s="31"/>
      <c r="J276" s="20"/>
    </row>
    <row r="277" spans="1:10" x14ac:dyDescent="0.25">
      <c r="A277" s="30"/>
      <c r="B277" s="31"/>
      <c r="C277" s="31"/>
      <c r="D277" s="31"/>
      <c r="E277" s="31"/>
      <c r="F277" s="31"/>
      <c r="G277" s="31"/>
      <c r="H277" s="31"/>
      <c r="I277" s="31"/>
      <c r="J277" s="20"/>
    </row>
    <row r="278" spans="1:10" x14ac:dyDescent="0.25">
      <c r="A278" s="30"/>
      <c r="B278" s="31"/>
      <c r="C278" s="31"/>
      <c r="D278" s="31"/>
      <c r="E278" s="31"/>
      <c r="F278" s="31"/>
      <c r="G278" s="31"/>
      <c r="H278" s="31"/>
      <c r="I278" s="31"/>
      <c r="J278" s="20"/>
    </row>
  </sheetData>
  <sortState xmlns:xlrd2="http://schemas.microsoft.com/office/spreadsheetml/2017/richdata2" ref="A2:J278">
    <sortCondition ref="A1:A278"/>
  </sortState>
  <mergeCells count="2">
    <mergeCell ref="L11:L14"/>
    <mergeCell ref="M11:M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2"/>
  <sheetViews>
    <sheetView zoomScaleNormal="100" workbookViewId="0">
      <selection activeCell="K23" sqref="K23"/>
    </sheetView>
  </sheetViews>
  <sheetFormatPr defaultRowHeight="15" x14ac:dyDescent="0.25"/>
  <cols>
    <col min="1" max="1" width="18.140625" customWidth="1"/>
    <col min="2" max="2" width="13.42578125" style="10" customWidth="1"/>
    <col min="3" max="5" width="12.7109375" style="10" customWidth="1"/>
    <col min="6" max="9" width="12.7109375" customWidth="1"/>
    <col min="10" max="10" width="2.7109375" customWidth="1"/>
    <col min="11" max="11" width="28.5703125" customWidth="1"/>
    <col min="12" max="16" width="12.7109375" customWidth="1"/>
  </cols>
  <sheetData>
    <row r="1" spans="1:12" ht="16.5" thickBot="1" x14ac:dyDescent="0.35">
      <c r="A1" s="1" t="s">
        <v>0</v>
      </c>
      <c r="B1" s="19" t="s">
        <v>1</v>
      </c>
      <c r="C1" s="19" t="s">
        <v>2</v>
      </c>
      <c r="D1" s="19" t="s">
        <v>3</v>
      </c>
      <c r="E1" s="19" t="s">
        <v>20</v>
      </c>
      <c r="F1" s="1" t="s">
        <v>5</v>
      </c>
      <c r="G1" s="1" t="s">
        <v>6</v>
      </c>
      <c r="H1" s="1" t="s">
        <v>14</v>
      </c>
      <c r="I1" s="1" t="s">
        <v>12</v>
      </c>
      <c r="L1" s="11" t="s">
        <v>4</v>
      </c>
    </row>
    <row r="2" spans="1:12" x14ac:dyDescent="0.25">
      <c r="A2" s="38" t="s">
        <v>56</v>
      </c>
      <c r="B2" s="21">
        <v>723811.99300000002</v>
      </c>
      <c r="C2" s="21">
        <v>3884541.6</v>
      </c>
      <c r="D2" s="21">
        <v>322.49400000000003</v>
      </c>
      <c r="E2" s="21">
        <v>322.45999999999998</v>
      </c>
      <c r="F2" s="2">
        <f t="shared" ref="F2:F13" si="0">E2-D2</f>
        <v>-3.4000000000048658E-2</v>
      </c>
      <c r="G2" s="2">
        <f t="shared" ref="G2:G13" si="1">F2^2</f>
        <v>1.1560000000033087E-3</v>
      </c>
      <c r="H2" s="2">
        <f t="shared" ref="H2:H13" si="2">SQRT(G2)</f>
        <v>3.4000000000048658E-2</v>
      </c>
      <c r="I2" s="2">
        <f t="shared" ref="I2:I13" si="3">(F2-$L$2)^2</f>
        <v>1.3664494649259788E-3</v>
      </c>
      <c r="K2" s="3" t="s">
        <v>7</v>
      </c>
      <c r="L2" s="7">
        <f>AVERAGE(F:F)</f>
        <v>2.9655172413748489E-3</v>
      </c>
    </row>
    <row r="3" spans="1:12" x14ac:dyDescent="0.25">
      <c r="A3" s="38" t="s">
        <v>57</v>
      </c>
      <c r="B3" s="21">
        <v>749152.61100000003</v>
      </c>
      <c r="C3" s="21">
        <v>3836757.8319999999</v>
      </c>
      <c r="D3" s="21">
        <v>488.50099999999998</v>
      </c>
      <c r="E3" s="21">
        <v>488.47</v>
      </c>
      <c r="F3" s="2">
        <f t="shared" si="0"/>
        <v>-3.0999999999949068E-2</v>
      </c>
      <c r="G3" s="2">
        <f t="shared" si="1"/>
        <v>9.609999999968422E-4</v>
      </c>
      <c r="H3" s="2">
        <f t="shared" si="2"/>
        <v>3.0999999999949068E-2</v>
      </c>
      <c r="I3" s="2">
        <f t="shared" si="3"/>
        <v>1.1536563614706725E-3</v>
      </c>
      <c r="K3" s="3" t="s">
        <v>8</v>
      </c>
      <c r="L3" s="8">
        <f>MIN(F:F)</f>
        <v>-0.15800000000001546</v>
      </c>
    </row>
    <row r="4" spans="1:12" x14ac:dyDescent="0.25">
      <c r="A4" s="38" t="s">
        <v>58</v>
      </c>
      <c r="B4" s="21">
        <v>756143.96100000001</v>
      </c>
      <c r="C4" s="21">
        <v>3878534.5490000001</v>
      </c>
      <c r="D4" s="21">
        <v>662.89700000000005</v>
      </c>
      <c r="E4" s="21">
        <v>662.9</v>
      </c>
      <c r="F4" s="2">
        <f t="shared" si="0"/>
        <v>2.9999999999290594E-3</v>
      </c>
      <c r="G4" s="2">
        <f t="shared" si="1"/>
        <v>8.999999999574356E-6</v>
      </c>
      <c r="H4" s="2">
        <f t="shared" si="2"/>
        <v>2.9999999999290594E-3</v>
      </c>
      <c r="I4" s="2">
        <f t="shared" si="3"/>
        <v>1.1890606375079778E-9</v>
      </c>
      <c r="K4" s="3" t="s">
        <v>9</v>
      </c>
      <c r="L4" s="8">
        <f>MAX(F:F)</f>
        <v>0.14899999999988722</v>
      </c>
    </row>
    <row r="5" spans="1:12" ht="14.45" customHeight="1" x14ac:dyDescent="0.25">
      <c r="A5" s="38" t="s">
        <v>59</v>
      </c>
      <c r="B5" s="21">
        <v>734567.06200000003</v>
      </c>
      <c r="C5" s="21">
        <v>3939125.3420000002</v>
      </c>
      <c r="D5" s="21">
        <v>864.47900000000004</v>
      </c>
      <c r="E5" s="21">
        <v>864.5</v>
      </c>
      <c r="F5" s="2">
        <f t="shared" si="0"/>
        <v>2.0999999999958163E-2</v>
      </c>
      <c r="G5" s="2">
        <f t="shared" si="1"/>
        <v>4.4099999999824287E-4</v>
      </c>
      <c r="H5" s="2">
        <f t="shared" si="2"/>
        <v>2.0999999999958163E-2</v>
      </c>
      <c r="I5" s="2">
        <f t="shared" si="3"/>
        <v>3.2524256836963884E-4</v>
      </c>
      <c r="K5" s="3" t="s">
        <v>10</v>
      </c>
      <c r="L5" s="8">
        <f>AVERAGE(H:H)</f>
        <v>4.7344827586188923E-2</v>
      </c>
    </row>
    <row r="6" spans="1:12" ht="15.6" customHeight="1" x14ac:dyDescent="0.35">
      <c r="A6" s="38" t="s">
        <v>60</v>
      </c>
      <c r="B6" s="21">
        <v>743074.36899999995</v>
      </c>
      <c r="C6" s="21">
        <v>3958499.7510000002</v>
      </c>
      <c r="D6" s="21">
        <v>1169.3579999999999</v>
      </c>
      <c r="E6" s="21">
        <v>1169.33</v>
      </c>
      <c r="F6" s="2">
        <f t="shared" si="0"/>
        <v>-2.8000000000020009E-2</v>
      </c>
      <c r="G6" s="2">
        <f t="shared" si="1"/>
        <v>7.840000000011205E-4</v>
      </c>
      <c r="H6" s="2">
        <f t="shared" si="2"/>
        <v>2.8000000000020009E-2</v>
      </c>
      <c r="I6" s="2">
        <f t="shared" si="3"/>
        <v>9.5886325802712214E-4</v>
      </c>
      <c r="K6" s="3" t="s">
        <v>13</v>
      </c>
      <c r="L6" s="8">
        <f>SQRT(SUM(G:G)/COUNTIF(G:G,"&gt;=0"))</f>
        <v>6.1993603674488279E-2</v>
      </c>
    </row>
    <row r="7" spans="1:12" ht="14.45" customHeight="1" x14ac:dyDescent="0.25">
      <c r="A7" s="38" t="s">
        <v>61</v>
      </c>
      <c r="B7" s="21">
        <v>741416.87100000004</v>
      </c>
      <c r="C7" s="21">
        <v>3957291.128</v>
      </c>
      <c r="D7" s="21">
        <v>1097.482</v>
      </c>
      <c r="E7" s="21">
        <v>1097.49</v>
      </c>
      <c r="F7" s="2">
        <f t="shared" si="0"/>
        <v>8.0000000000381988E-3</v>
      </c>
      <c r="G7" s="2">
        <f t="shared" si="1"/>
        <v>6.4000000000611175E-5</v>
      </c>
      <c r="H7" s="2">
        <f t="shared" si="2"/>
        <v>8.0000000000381988E-3</v>
      </c>
      <c r="I7" s="2">
        <f t="shared" si="3"/>
        <v>2.5346016647278534E-5</v>
      </c>
      <c r="K7" s="3" t="s">
        <v>11</v>
      </c>
      <c r="L7" s="8">
        <f>SQRT(AVERAGE(I:I))</f>
        <v>6.1922634020531102E-2</v>
      </c>
    </row>
    <row r="8" spans="1:12" ht="14.45" customHeight="1" x14ac:dyDescent="0.25">
      <c r="A8" s="38" t="s">
        <v>62</v>
      </c>
      <c r="B8" s="21">
        <v>750074.57900000003</v>
      </c>
      <c r="C8" s="21">
        <v>3919819.8259999999</v>
      </c>
      <c r="D8" s="21">
        <v>1087.7090000000001</v>
      </c>
      <c r="E8" s="21">
        <v>1087.58</v>
      </c>
      <c r="F8" s="2">
        <f t="shared" si="0"/>
        <v>-0.12900000000013279</v>
      </c>
      <c r="G8" s="2">
        <f t="shared" si="1"/>
        <v>1.664100000003426E-2</v>
      </c>
      <c r="H8" s="2">
        <f t="shared" si="2"/>
        <v>0.12900000000013279</v>
      </c>
      <c r="I8" s="2">
        <f t="shared" si="3"/>
        <v>1.7414897740818645E-2</v>
      </c>
      <c r="K8" s="3" t="s">
        <v>15</v>
      </c>
      <c r="L8" s="8">
        <f>L2</f>
        <v>2.9655172413748489E-3</v>
      </c>
    </row>
    <row r="9" spans="1:12" ht="14.45" customHeight="1" x14ac:dyDescent="0.25">
      <c r="A9" s="38" t="s">
        <v>63</v>
      </c>
      <c r="B9" s="21">
        <v>761812.92299999995</v>
      </c>
      <c r="C9" s="21">
        <v>3881285.477</v>
      </c>
      <c r="D9" s="21">
        <v>750.25699999999995</v>
      </c>
      <c r="E9" s="21">
        <v>750.23</v>
      </c>
      <c r="F9" s="2">
        <f t="shared" si="0"/>
        <v>-2.6999999999929969E-2</v>
      </c>
      <c r="G9" s="2">
        <f t="shared" si="1"/>
        <v>7.2899999999621835E-4</v>
      </c>
      <c r="H9" s="2">
        <f t="shared" si="2"/>
        <v>2.6999999999929969E-2</v>
      </c>
      <c r="I9" s="2">
        <f t="shared" si="3"/>
        <v>8.9793222353893622E-4</v>
      </c>
      <c r="K9" s="3" t="s">
        <v>16</v>
      </c>
      <c r="L9" s="8">
        <f>MEDIAN(F:F)</f>
        <v>5.4999999999836291E-3</v>
      </c>
    </row>
    <row r="10" spans="1:12" ht="15" customHeight="1" thickBot="1" x14ac:dyDescent="0.3">
      <c r="A10" s="38" t="s">
        <v>64</v>
      </c>
      <c r="B10" s="21">
        <v>767278.83400000003</v>
      </c>
      <c r="C10" s="21">
        <v>3862546.5890000002</v>
      </c>
      <c r="D10" s="21">
        <v>699.20100000000002</v>
      </c>
      <c r="E10" s="21">
        <v>699.24</v>
      </c>
      <c r="F10" s="2">
        <f t="shared" si="0"/>
        <v>3.8999999999987267E-2</v>
      </c>
      <c r="G10" s="2">
        <f t="shared" si="1"/>
        <v>1.5209999999990069E-3</v>
      </c>
      <c r="H10" s="2">
        <f t="shared" si="2"/>
        <v>3.8999999999987267E-2</v>
      </c>
      <c r="I10" s="2">
        <f t="shared" si="3"/>
        <v>1.2984839476807356E-3</v>
      </c>
      <c r="K10" s="3" t="s">
        <v>17</v>
      </c>
      <c r="L10" s="9">
        <f>SKEW(F:F)</f>
        <v>-0.17486588171371051</v>
      </c>
    </row>
    <row r="11" spans="1:12" ht="15" customHeight="1" x14ac:dyDescent="0.25">
      <c r="A11" s="38" t="s">
        <v>65</v>
      </c>
      <c r="B11" s="21">
        <v>747011.04099999997</v>
      </c>
      <c r="C11" s="21">
        <v>3941260.1910000001</v>
      </c>
      <c r="D11" s="21">
        <v>1028.8779999999999</v>
      </c>
      <c r="E11" s="21">
        <v>1028.8499999999999</v>
      </c>
      <c r="F11" s="2">
        <f t="shared" si="0"/>
        <v>-2.8000000000020009E-2</v>
      </c>
      <c r="G11" s="2">
        <f t="shared" si="1"/>
        <v>7.840000000011205E-4</v>
      </c>
      <c r="H11" s="2">
        <f t="shared" si="2"/>
        <v>2.8000000000020009E-2</v>
      </c>
      <c r="I11" s="2">
        <f t="shared" si="3"/>
        <v>9.5886325802712214E-4</v>
      </c>
      <c r="K11" s="43" t="s">
        <v>19</v>
      </c>
      <c r="L11" s="47">
        <f>L6*1.96</f>
        <v>0.12150746320199703</v>
      </c>
    </row>
    <row r="12" spans="1:12" ht="15" customHeight="1" x14ac:dyDescent="0.25">
      <c r="A12" s="38" t="s">
        <v>66</v>
      </c>
      <c r="B12" s="21">
        <v>748832.79599999997</v>
      </c>
      <c r="C12" s="21">
        <v>3948364.7930000001</v>
      </c>
      <c r="D12" s="21">
        <v>1092.971</v>
      </c>
      <c r="E12" s="21">
        <v>1092.9100000000001</v>
      </c>
      <c r="F12" s="2">
        <f t="shared" si="0"/>
        <v>-6.0999999999921783E-2</v>
      </c>
      <c r="G12" s="2">
        <f t="shared" si="1"/>
        <v>3.7209999999904576E-3</v>
      </c>
      <c r="H12" s="2">
        <f t="shared" si="2"/>
        <v>6.0999999999921783E-2</v>
      </c>
      <c r="I12" s="2">
        <f t="shared" si="3"/>
        <v>4.0915873959466173E-3</v>
      </c>
      <c r="K12" s="44"/>
      <c r="L12" s="48"/>
    </row>
    <row r="13" spans="1:12" ht="14.45" customHeight="1" x14ac:dyDescent="0.25">
      <c r="A13" s="38" t="s">
        <v>67</v>
      </c>
      <c r="B13" s="21">
        <v>755752.326</v>
      </c>
      <c r="C13" s="21">
        <v>3949363.2220000001</v>
      </c>
      <c r="D13" s="21">
        <v>1071.0219999999999</v>
      </c>
      <c r="E13" s="21">
        <v>1071.03</v>
      </c>
      <c r="F13" s="2">
        <f t="shared" si="0"/>
        <v>8.0000000000381988E-3</v>
      </c>
      <c r="G13" s="2">
        <f t="shared" si="1"/>
        <v>6.4000000000611175E-5</v>
      </c>
      <c r="H13" s="2">
        <f t="shared" si="2"/>
        <v>8.0000000000381988E-3</v>
      </c>
      <c r="I13" s="2">
        <f t="shared" si="3"/>
        <v>2.5346016647278534E-5</v>
      </c>
      <c r="K13" s="45"/>
      <c r="L13" s="49"/>
    </row>
    <row r="14" spans="1:12" ht="15" customHeight="1" thickBot="1" x14ac:dyDescent="0.3">
      <c r="A14" s="36" t="s">
        <v>68</v>
      </c>
      <c r="B14" s="21">
        <v>763340.63300000003</v>
      </c>
      <c r="C14" s="21">
        <v>3978071.4309999999</v>
      </c>
      <c r="D14" s="21">
        <v>1129.8050000000001</v>
      </c>
      <c r="E14" s="21">
        <v>1129.83</v>
      </c>
      <c r="F14" s="21">
        <f t="shared" ref="F14:F53" si="4">E14-D14</f>
        <v>2.4999999999863576E-2</v>
      </c>
      <c r="G14" s="21">
        <f t="shared" ref="G14:G53" si="5">F14^2</f>
        <v>6.2499999999317876E-4</v>
      </c>
      <c r="H14" s="21">
        <f t="shared" ref="H14:H53" si="6">SQRT(G14)</f>
        <v>2.4999999999863576E-2</v>
      </c>
      <c r="I14" s="21">
        <f t="shared" ref="I14:I53" si="7">(F14-$L$2)^2</f>
        <v>4.85518430434137E-4</v>
      </c>
      <c r="K14" s="46"/>
      <c r="L14" s="50"/>
    </row>
    <row r="15" spans="1:12" ht="16.149999999999999" customHeight="1" x14ac:dyDescent="0.35">
      <c r="A15" s="36" t="s">
        <v>69</v>
      </c>
      <c r="B15" s="21">
        <v>765190.94299999997</v>
      </c>
      <c r="C15" s="21">
        <v>3976912.5120000001</v>
      </c>
      <c r="D15" s="21">
        <v>1151.5360000000001</v>
      </c>
      <c r="E15" s="21">
        <v>1151.53</v>
      </c>
      <c r="F15" s="21">
        <f t="shared" si="4"/>
        <v>-6.0000000000854925E-3</v>
      </c>
      <c r="G15" s="21">
        <f t="shared" si="5"/>
        <v>3.6000000001025907E-5</v>
      </c>
      <c r="H15" s="21">
        <f t="shared" si="6"/>
        <v>6.0000000000854925E-3</v>
      </c>
      <c r="I15" s="21">
        <f t="shared" si="7"/>
        <v>8.0380499406922635E-5</v>
      </c>
      <c r="K15" s="4" t="s">
        <v>18</v>
      </c>
      <c r="L15" s="5">
        <v>0.19600000000000001</v>
      </c>
    </row>
    <row r="16" spans="1:12" ht="15" customHeight="1" x14ac:dyDescent="0.25">
      <c r="A16" s="36" t="s">
        <v>70</v>
      </c>
      <c r="B16" s="21">
        <v>764896.03899999999</v>
      </c>
      <c r="C16" s="21">
        <v>3973412.4759999998</v>
      </c>
      <c r="D16" s="21">
        <v>1249.9780000000001</v>
      </c>
      <c r="E16" s="21">
        <v>1249.97</v>
      </c>
      <c r="F16" s="21">
        <f t="shared" si="4"/>
        <v>-8.0000000000381988E-3</v>
      </c>
      <c r="G16" s="21">
        <f t="shared" si="5"/>
        <v>6.4000000000611175E-5</v>
      </c>
      <c r="H16" s="21">
        <f t="shared" si="6"/>
        <v>8.0000000000381988E-3</v>
      </c>
      <c r="I16" s="21">
        <f t="shared" si="7"/>
        <v>1.2024256837172679E-4</v>
      </c>
      <c r="L16" s="16"/>
    </row>
    <row r="17" spans="1:12" ht="15" customHeight="1" x14ac:dyDescent="0.25">
      <c r="A17" s="36" t="s">
        <v>71</v>
      </c>
      <c r="B17" s="21">
        <v>724762.83600000001</v>
      </c>
      <c r="C17" s="21">
        <v>3977307.6430000002</v>
      </c>
      <c r="D17" s="21">
        <v>551.99900000000002</v>
      </c>
      <c r="E17" s="21">
        <v>552.05999999999995</v>
      </c>
      <c r="F17" s="21">
        <f t="shared" si="4"/>
        <v>6.0999999999921783E-2</v>
      </c>
      <c r="G17" s="21">
        <f t="shared" si="5"/>
        <v>3.7209999999904576E-3</v>
      </c>
      <c r="H17" s="21">
        <f t="shared" si="6"/>
        <v>6.0999999999921783E-2</v>
      </c>
      <c r="I17" s="21">
        <f t="shared" si="7"/>
        <v>3.3680011890520811E-3</v>
      </c>
      <c r="L17" s="16"/>
    </row>
    <row r="18" spans="1:12" ht="14.45" customHeight="1" x14ac:dyDescent="0.25">
      <c r="A18" s="36" t="s">
        <v>72</v>
      </c>
      <c r="B18" s="21">
        <v>747989.12800000003</v>
      </c>
      <c r="C18" s="21">
        <v>3935333.7790000001</v>
      </c>
      <c r="D18" s="21">
        <v>1045.4190000000001</v>
      </c>
      <c r="E18" s="21">
        <v>1045.43</v>
      </c>
      <c r="F18" s="21">
        <f t="shared" si="4"/>
        <v>1.0999999999967258E-2</v>
      </c>
      <c r="G18" s="21">
        <f t="shared" si="5"/>
        <v>1.2099999999927968E-4</v>
      </c>
      <c r="H18" s="21">
        <f t="shared" si="6"/>
        <v>1.0999999999967258E-2</v>
      </c>
      <c r="I18" s="21">
        <f t="shared" si="7"/>
        <v>6.4552913198118701E-5</v>
      </c>
      <c r="K18" s="3"/>
      <c r="L18" s="6"/>
    </row>
    <row r="19" spans="1:12" x14ac:dyDescent="0.25">
      <c r="A19" s="36" t="s">
        <v>73</v>
      </c>
      <c r="B19" s="21">
        <v>732572.38500000001</v>
      </c>
      <c r="C19" s="21">
        <v>3958276.6290000002</v>
      </c>
      <c r="D19" s="21">
        <v>793.71600000000001</v>
      </c>
      <c r="E19" s="21">
        <v>793.69</v>
      </c>
      <c r="F19" s="21">
        <f t="shared" si="4"/>
        <v>-2.5999999999953616E-2</v>
      </c>
      <c r="G19" s="21">
        <f t="shared" si="5"/>
        <v>6.7599999999758804E-4</v>
      </c>
      <c r="H19" s="21">
        <f t="shared" si="6"/>
        <v>2.5999999999953616E-2</v>
      </c>
      <c r="I19" s="21">
        <f t="shared" si="7"/>
        <v>8.390011890576965E-4</v>
      </c>
    </row>
    <row r="20" spans="1:12" x14ac:dyDescent="0.25">
      <c r="A20" s="36" t="s">
        <v>74</v>
      </c>
      <c r="B20" s="21">
        <v>748176.326</v>
      </c>
      <c r="C20" s="21">
        <v>3921704.0970000001</v>
      </c>
      <c r="D20" s="21">
        <v>1080.3710000000001</v>
      </c>
      <c r="E20" s="21">
        <v>1080.52</v>
      </c>
      <c r="F20" s="21">
        <f t="shared" si="4"/>
        <v>0.14899999999988722</v>
      </c>
      <c r="G20" s="21">
        <f t="shared" si="5"/>
        <v>2.2200999999966393E-2</v>
      </c>
      <c r="H20" s="21">
        <f t="shared" si="6"/>
        <v>0.14899999999988722</v>
      </c>
      <c r="I20" s="21">
        <f t="shared" si="7"/>
        <v>2.132607015454625E-2</v>
      </c>
    </row>
    <row r="21" spans="1:12" x14ac:dyDescent="0.25">
      <c r="A21" s="36" t="s">
        <v>75</v>
      </c>
      <c r="B21" s="21">
        <v>764346.77399999998</v>
      </c>
      <c r="C21" s="21">
        <v>3984795.602</v>
      </c>
      <c r="D21" s="21">
        <v>977.4</v>
      </c>
      <c r="E21" s="21">
        <v>977.42</v>
      </c>
      <c r="F21" s="21">
        <f t="shared" si="4"/>
        <v>1.999999999998181E-2</v>
      </c>
      <c r="G21" s="21">
        <f t="shared" si="5"/>
        <v>3.9999999999927241E-4</v>
      </c>
      <c r="H21" s="21">
        <f t="shared" si="6"/>
        <v>1.999999999998181E-2</v>
      </c>
      <c r="I21" s="21">
        <f t="shared" si="7"/>
        <v>2.9017360285327784E-4</v>
      </c>
    </row>
    <row r="22" spans="1:12" x14ac:dyDescent="0.25">
      <c r="A22" s="36" t="s">
        <v>76</v>
      </c>
      <c r="B22" s="21">
        <v>740033.74800000002</v>
      </c>
      <c r="C22" s="21">
        <v>3941685.409</v>
      </c>
      <c r="D22" s="21">
        <v>885.97900000000004</v>
      </c>
      <c r="E22" s="21">
        <v>886.09</v>
      </c>
      <c r="F22" s="21">
        <f t="shared" si="4"/>
        <v>0.11099999999999</v>
      </c>
      <c r="G22" s="21">
        <f t="shared" si="5"/>
        <v>1.2320999999997778E-2</v>
      </c>
      <c r="H22" s="21">
        <f t="shared" si="6"/>
        <v>0.11099999999999</v>
      </c>
      <c r="I22" s="21">
        <f t="shared" si="7"/>
        <v>1.1671449464921513E-2</v>
      </c>
    </row>
    <row r="23" spans="1:12" x14ac:dyDescent="0.25">
      <c r="A23" s="36" t="s">
        <v>77</v>
      </c>
      <c r="B23" s="21">
        <v>768485.79500000004</v>
      </c>
      <c r="C23" s="21">
        <v>3975922.622</v>
      </c>
      <c r="D23" s="21">
        <v>1211.18</v>
      </c>
      <c r="E23" s="21">
        <v>1211.0999999999999</v>
      </c>
      <c r="F23" s="21">
        <f t="shared" si="4"/>
        <v>-8.0000000000154614E-2</v>
      </c>
      <c r="G23" s="21">
        <f t="shared" si="5"/>
        <v>6.4000000000247383E-3</v>
      </c>
      <c r="H23" s="21">
        <f t="shared" si="6"/>
        <v>8.0000000000154614E-2</v>
      </c>
      <c r="I23" s="21">
        <f t="shared" si="7"/>
        <v>6.8832770511545226E-3</v>
      </c>
    </row>
    <row r="24" spans="1:12" x14ac:dyDescent="0.25">
      <c r="A24" s="36" t="s">
        <v>78</v>
      </c>
      <c r="B24" s="21">
        <v>722720.50899999996</v>
      </c>
      <c r="C24" s="21">
        <v>3888023.6370000001</v>
      </c>
      <c r="D24" s="21">
        <v>278.45600000000002</v>
      </c>
      <c r="E24" s="21">
        <v>278.5</v>
      </c>
      <c r="F24" s="21">
        <f t="shared" si="4"/>
        <v>4.399999999998272E-2</v>
      </c>
      <c r="G24" s="21">
        <f t="shared" si="5"/>
        <v>1.9359999999984793E-3</v>
      </c>
      <c r="H24" s="21">
        <f t="shared" si="6"/>
        <v>4.399999999998272E-2</v>
      </c>
      <c r="I24" s="21">
        <f t="shared" si="7"/>
        <v>1.6838287752664865E-3</v>
      </c>
    </row>
    <row r="25" spans="1:12" x14ac:dyDescent="0.25">
      <c r="A25" s="36" t="s">
        <v>79</v>
      </c>
      <c r="B25" s="21">
        <v>761575.62899999996</v>
      </c>
      <c r="C25" s="21">
        <v>3866385.9139999999</v>
      </c>
      <c r="D25" s="21">
        <v>610.69799999999998</v>
      </c>
      <c r="E25" s="21">
        <v>610.70000000000005</v>
      </c>
      <c r="F25" s="21">
        <f t="shared" si="4"/>
        <v>2.0000000000663931E-3</v>
      </c>
      <c r="G25" s="21">
        <f t="shared" si="5"/>
        <v>4.0000000002655726E-6</v>
      </c>
      <c r="H25" s="21">
        <f t="shared" si="6"/>
        <v>2.0000000000663931E-3</v>
      </c>
      <c r="I25" s="21">
        <f t="shared" si="7"/>
        <v>9.322235432638909E-7</v>
      </c>
    </row>
    <row r="26" spans="1:12" x14ac:dyDescent="0.25">
      <c r="A26" s="36" t="s">
        <v>80</v>
      </c>
      <c r="B26" s="21">
        <v>742148.44799999997</v>
      </c>
      <c r="C26" s="21">
        <v>3931569.4109999998</v>
      </c>
      <c r="D26" s="21">
        <v>948.53800000000001</v>
      </c>
      <c r="E26" s="21">
        <v>948.67</v>
      </c>
      <c r="F26" s="21">
        <f t="shared" si="4"/>
        <v>0.13199999999994816</v>
      </c>
      <c r="G26" s="21">
        <f t="shared" si="5"/>
        <v>1.7423999999986315E-2</v>
      </c>
      <c r="H26" s="21">
        <f t="shared" si="6"/>
        <v>0.13199999999994816</v>
      </c>
      <c r="I26" s="21">
        <f t="shared" si="7"/>
        <v>1.6649897740772555E-2</v>
      </c>
    </row>
    <row r="27" spans="1:12" x14ac:dyDescent="0.25">
      <c r="A27" s="36" t="s">
        <v>81</v>
      </c>
      <c r="B27" s="21">
        <v>752638.027</v>
      </c>
      <c r="C27" s="21">
        <v>3948466.7940000002</v>
      </c>
      <c r="D27" s="21">
        <v>1084.47</v>
      </c>
      <c r="E27" s="21">
        <v>1084.47</v>
      </c>
      <c r="F27" s="21">
        <f t="shared" si="4"/>
        <v>0</v>
      </c>
      <c r="G27" s="21">
        <f t="shared" si="5"/>
        <v>0</v>
      </c>
      <c r="H27" s="21">
        <f t="shared" si="6"/>
        <v>0</v>
      </c>
      <c r="I27" s="21">
        <f t="shared" si="7"/>
        <v>8.7942925088914939E-6</v>
      </c>
    </row>
    <row r="28" spans="1:12" x14ac:dyDescent="0.25">
      <c r="A28" s="36" t="s">
        <v>82</v>
      </c>
      <c r="B28" s="21">
        <v>747205.74399999995</v>
      </c>
      <c r="C28" s="21">
        <v>3934281.1430000002</v>
      </c>
      <c r="D28" s="21">
        <v>1037.1099999999999</v>
      </c>
      <c r="E28" s="21">
        <v>1037.03</v>
      </c>
      <c r="F28" s="21">
        <f t="shared" si="4"/>
        <v>-7.999999999992724E-2</v>
      </c>
      <c r="G28" s="21">
        <f t="shared" si="5"/>
        <v>6.3999999999883586E-3</v>
      </c>
      <c r="H28" s="21">
        <f t="shared" si="6"/>
        <v>7.999999999992724E-2</v>
      </c>
      <c r="I28" s="21">
        <f t="shared" si="7"/>
        <v>6.883277051116795E-3</v>
      </c>
    </row>
    <row r="29" spans="1:12" x14ac:dyDescent="0.25">
      <c r="A29" s="36" t="s">
        <v>158</v>
      </c>
      <c r="B29" s="21">
        <v>722766.50699999998</v>
      </c>
      <c r="C29" s="21">
        <v>3894467.1910000001</v>
      </c>
      <c r="D29" s="21">
        <v>207.49299999999999</v>
      </c>
      <c r="E29" s="21">
        <v>207.54</v>
      </c>
      <c r="F29" s="21">
        <f t="shared" si="4"/>
        <v>4.6999999999997044E-2</v>
      </c>
      <c r="G29" s="21">
        <f t="shared" si="5"/>
        <v>2.208999999999722E-3</v>
      </c>
      <c r="H29" s="21">
        <f t="shared" si="6"/>
        <v>4.6999999999997044E-2</v>
      </c>
      <c r="I29" s="21">
        <f t="shared" si="7"/>
        <v>1.9390356718193952E-3</v>
      </c>
    </row>
    <row r="30" spans="1:12" x14ac:dyDescent="0.25">
      <c r="A30" s="36" t="s">
        <v>83</v>
      </c>
      <c r="B30" s="21">
        <v>736760.11399999994</v>
      </c>
      <c r="C30" s="21">
        <v>3933476.5249999999</v>
      </c>
      <c r="D30" s="21">
        <v>896.18600000000004</v>
      </c>
      <c r="E30" s="21">
        <v>896.27</v>
      </c>
      <c r="F30" s="21">
        <f t="shared" si="4"/>
        <v>8.399999999994634E-2</v>
      </c>
      <c r="G30" s="21">
        <f t="shared" si="5"/>
        <v>7.0559999999909853E-3</v>
      </c>
      <c r="H30" s="21">
        <f t="shared" si="6"/>
        <v>8.399999999994634E-2</v>
      </c>
      <c r="I30" s="21">
        <f t="shared" si="7"/>
        <v>6.5665873959492201E-3</v>
      </c>
    </row>
    <row r="31" spans="1:12" x14ac:dyDescent="0.25">
      <c r="A31" s="36" t="s">
        <v>84</v>
      </c>
      <c r="B31" s="21">
        <v>761370.06499999994</v>
      </c>
      <c r="C31" s="21">
        <v>3876932.145</v>
      </c>
      <c r="D31" s="21">
        <v>707.58900000000006</v>
      </c>
      <c r="E31" s="21">
        <v>707.61</v>
      </c>
      <c r="F31" s="21">
        <f t="shared" si="4"/>
        <v>2.0999999999958163E-2</v>
      </c>
      <c r="G31" s="21">
        <f t="shared" si="5"/>
        <v>4.4099999999824287E-4</v>
      </c>
      <c r="H31" s="21">
        <f t="shared" si="6"/>
        <v>2.0999999999958163E-2</v>
      </c>
      <c r="I31" s="21">
        <f t="shared" si="7"/>
        <v>3.2524256836963884E-4</v>
      </c>
    </row>
    <row r="32" spans="1:12" x14ac:dyDescent="0.25">
      <c r="A32" s="36" t="s">
        <v>85</v>
      </c>
      <c r="B32" s="21">
        <v>741108.875</v>
      </c>
      <c r="C32" s="21">
        <v>3943505.111</v>
      </c>
      <c r="D32" s="21">
        <v>921.51</v>
      </c>
      <c r="E32" s="21">
        <v>921.56</v>
      </c>
      <c r="F32" s="21">
        <f t="shared" si="4"/>
        <v>4.9999999999954525E-2</v>
      </c>
      <c r="G32" s="21">
        <f t="shared" si="5"/>
        <v>2.4999999999954525E-3</v>
      </c>
      <c r="H32" s="21">
        <f t="shared" si="6"/>
        <v>4.9999999999954525E-2</v>
      </c>
      <c r="I32" s="21">
        <f t="shared" si="7"/>
        <v>2.2122425683671286E-3</v>
      </c>
    </row>
    <row r="33" spans="1:9" x14ac:dyDescent="0.25">
      <c r="A33" s="36" t="s">
        <v>86</v>
      </c>
      <c r="B33" s="21">
        <v>742503.51100000006</v>
      </c>
      <c r="C33" s="21">
        <v>3939333.338</v>
      </c>
      <c r="D33" s="21">
        <v>924.77499999999998</v>
      </c>
      <c r="E33" s="21">
        <v>924.89</v>
      </c>
      <c r="F33" s="21">
        <f t="shared" si="4"/>
        <v>0.11500000000000909</v>
      </c>
      <c r="G33" s="21">
        <f t="shared" si="5"/>
        <v>1.3225000000002091E-2</v>
      </c>
      <c r="H33" s="21">
        <f t="shared" si="6"/>
        <v>0.11500000000000909</v>
      </c>
      <c r="I33" s="21">
        <f t="shared" si="7"/>
        <v>1.2551725326994714E-2</v>
      </c>
    </row>
    <row r="34" spans="1:9" x14ac:dyDescent="0.25">
      <c r="A34" s="36" t="s">
        <v>87</v>
      </c>
      <c r="B34" s="21">
        <v>744692.34400000004</v>
      </c>
      <c r="C34" s="21">
        <v>3933754.88</v>
      </c>
      <c r="D34" s="21">
        <v>987.14800000000002</v>
      </c>
      <c r="E34" s="21">
        <v>987.12</v>
      </c>
      <c r="F34" s="21">
        <f t="shared" si="4"/>
        <v>-2.8000000000020009E-2</v>
      </c>
      <c r="G34" s="21">
        <f t="shared" si="5"/>
        <v>7.840000000011205E-4</v>
      </c>
      <c r="H34" s="21">
        <f t="shared" si="6"/>
        <v>2.8000000000020009E-2</v>
      </c>
      <c r="I34" s="21">
        <f t="shared" si="7"/>
        <v>9.5886325802712214E-4</v>
      </c>
    </row>
    <row r="35" spans="1:9" x14ac:dyDescent="0.25">
      <c r="A35" s="36" t="s">
        <v>88</v>
      </c>
      <c r="B35" s="21">
        <v>740940.28599999996</v>
      </c>
      <c r="C35" s="21">
        <v>3957559.3450000002</v>
      </c>
      <c r="D35" s="21">
        <v>1080.58</v>
      </c>
      <c r="E35" s="21">
        <v>1080.6199999999999</v>
      </c>
      <c r="F35" s="21">
        <f t="shared" si="4"/>
        <v>3.999999999996362E-2</v>
      </c>
      <c r="G35" s="21">
        <f t="shared" si="5"/>
        <v>1.5999999999970896E-3</v>
      </c>
      <c r="H35" s="21">
        <f t="shared" si="6"/>
        <v>3.999999999996362E-2</v>
      </c>
      <c r="I35" s="21">
        <f t="shared" si="7"/>
        <v>1.3715529131962088E-3</v>
      </c>
    </row>
    <row r="36" spans="1:9" x14ac:dyDescent="0.25">
      <c r="A36" s="36" t="s">
        <v>89</v>
      </c>
      <c r="B36" s="21">
        <v>748925.78700000001</v>
      </c>
      <c r="C36" s="21">
        <v>3945884.264</v>
      </c>
      <c r="D36" s="21">
        <v>1092.683</v>
      </c>
      <c r="E36" s="21">
        <v>1092.6500000000001</v>
      </c>
      <c r="F36" s="21">
        <f t="shared" si="4"/>
        <v>-3.2999999999901775E-2</v>
      </c>
      <c r="G36" s="21">
        <f t="shared" si="5"/>
        <v>1.088999999993517E-3</v>
      </c>
      <c r="H36" s="21">
        <f t="shared" si="6"/>
        <v>3.2999999999901775E-2</v>
      </c>
      <c r="I36" s="21">
        <f t="shared" si="7"/>
        <v>1.2935184304325663E-3</v>
      </c>
    </row>
    <row r="37" spans="1:9" x14ac:dyDescent="0.25">
      <c r="A37" s="36" t="s">
        <v>90</v>
      </c>
      <c r="B37" s="21">
        <v>738165.98199999996</v>
      </c>
      <c r="C37" s="21">
        <v>3938133.14</v>
      </c>
      <c r="D37" s="21">
        <v>869.55499999999995</v>
      </c>
      <c r="E37" s="21">
        <v>869.52</v>
      </c>
      <c r="F37" s="21">
        <f t="shared" si="4"/>
        <v>-3.4999999999968168E-2</v>
      </c>
      <c r="G37" s="21">
        <f t="shared" si="5"/>
        <v>1.2249999999977717E-3</v>
      </c>
      <c r="H37" s="21">
        <f t="shared" si="6"/>
        <v>3.4999999999968168E-2</v>
      </c>
      <c r="I37" s="21">
        <f t="shared" si="7"/>
        <v>1.441380499402714E-3</v>
      </c>
    </row>
    <row r="38" spans="1:9" x14ac:dyDescent="0.25">
      <c r="A38" s="36" t="s">
        <v>91</v>
      </c>
      <c r="B38" s="21">
        <v>752171.08</v>
      </c>
      <c r="C38" s="21">
        <v>3837283.233</v>
      </c>
      <c r="D38" s="21">
        <v>529.81600000000003</v>
      </c>
      <c r="E38" s="21">
        <v>529.83000000000004</v>
      </c>
      <c r="F38" s="21">
        <f t="shared" si="4"/>
        <v>1.4000000000010004E-2</v>
      </c>
      <c r="G38" s="21">
        <f t="shared" si="5"/>
        <v>1.9600000000028012E-4</v>
      </c>
      <c r="H38" s="21">
        <f t="shared" si="6"/>
        <v>1.4000000000010004E-2</v>
      </c>
      <c r="I38" s="21">
        <f t="shared" si="7"/>
        <v>1.2175980975061653E-4</v>
      </c>
    </row>
    <row r="39" spans="1:9" x14ac:dyDescent="0.25">
      <c r="A39" s="36" t="s">
        <v>92</v>
      </c>
      <c r="B39" s="21">
        <v>730389.41700000002</v>
      </c>
      <c r="C39" s="21">
        <v>3850937.2319999998</v>
      </c>
      <c r="D39" s="21">
        <v>190.96899999999999</v>
      </c>
      <c r="E39" s="21">
        <v>190.96</v>
      </c>
      <c r="F39" s="21">
        <f t="shared" si="4"/>
        <v>-8.9999999999861302E-3</v>
      </c>
      <c r="G39" s="21">
        <f t="shared" si="5"/>
        <v>8.0999999999750339E-5</v>
      </c>
      <c r="H39" s="21">
        <f t="shared" si="6"/>
        <v>8.9999999999861302E-3</v>
      </c>
      <c r="I39" s="21">
        <f t="shared" si="7"/>
        <v>1.4317360285330685E-4</v>
      </c>
    </row>
    <row r="40" spans="1:9" x14ac:dyDescent="0.25">
      <c r="A40" s="36" t="s">
        <v>93</v>
      </c>
      <c r="B40" s="21">
        <v>737042.21600000001</v>
      </c>
      <c r="C40" s="21">
        <v>3940086.2749999999</v>
      </c>
      <c r="D40" s="21">
        <v>849.755</v>
      </c>
      <c r="E40" s="21">
        <v>849.78</v>
      </c>
      <c r="F40" s="21">
        <f t="shared" si="4"/>
        <v>2.4999999999977263E-2</v>
      </c>
      <c r="G40" s="21">
        <f t="shared" si="5"/>
        <v>6.2499999999886312E-4</v>
      </c>
      <c r="H40" s="21">
        <f t="shared" si="6"/>
        <v>2.4999999999977263E-2</v>
      </c>
      <c r="I40" s="21">
        <f t="shared" si="7"/>
        <v>4.8551843043914705E-4</v>
      </c>
    </row>
    <row r="41" spans="1:9" x14ac:dyDescent="0.25">
      <c r="A41" s="36" t="s">
        <v>94</v>
      </c>
      <c r="B41" s="21">
        <v>751442.22499999998</v>
      </c>
      <c r="C41" s="21">
        <v>3838596.1490000002</v>
      </c>
      <c r="D41" s="21">
        <v>484.51799999999997</v>
      </c>
      <c r="E41" s="21">
        <v>484.57</v>
      </c>
      <c r="F41" s="21">
        <f t="shared" si="4"/>
        <v>5.2000000000020918E-2</v>
      </c>
      <c r="G41" s="21">
        <f t="shared" si="5"/>
        <v>2.7040000000021756E-3</v>
      </c>
      <c r="H41" s="21">
        <f t="shared" si="6"/>
        <v>5.2000000000020918E-2</v>
      </c>
      <c r="I41" s="21">
        <f t="shared" si="7"/>
        <v>2.4043804994079584E-3</v>
      </c>
    </row>
    <row r="42" spans="1:9" x14ac:dyDescent="0.25">
      <c r="A42" s="36" t="s">
        <v>95</v>
      </c>
      <c r="B42" s="21">
        <v>730513.853</v>
      </c>
      <c r="C42" s="21">
        <v>3852417.73</v>
      </c>
      <c r="D42" s="21">
        <v>197.40199999999999</v>
      </c>
      <c r="E42" s="21">
        <v>197.43</v>
      </c>
      <c r="F42" s="21">
        <f t="shared" si="4"/>
        <v>2.8000000000020009E-2</v>
      </c>
      <c r="G42" s="21">
        <f t="shared" si="5"/>
        <v>7.840000000011205E-4</v>
      </c>
      <c r="H42" s="21">
        <f t="shared" si="6"/>
        <v>2.8000000000020009E-2</v>
      </c>
      <c r="I42" s="21">
        <f t="shared" si="7"/>
        <v>6.2672532699290179E-4</v>
      </c>
    </row>
    <row r="43" spans="1:9" x14ac:dyDescent="0.25">
      <c r="A43" s="36" t="s">
        <v>96</v>
      </c>
      <c r="B43" s="21">
        <v>751485.85600000003</v>
      </c>
      <c r="C43" s="21">
        <v>3921730.915</v>
      </c>
      <c r="D43" s="21">
        <v>1149.0519999999999</v>
      </c>
      <c r="E43" s="21">
        <v>1148.9000000000001</v>
      </c>
      <c r="F43" s="21">
        <f t="shared" si="4"/>
        <v>-0.15199999999981628</v>
      </c>
      <c r="G43" s="21">
        <f t="shared" si="5"/>
        <v>2.3103999999944148E-2</v>
      </c>
      <c r="H43" s="21">
        <f t="shared" si="6"/>
        <v>0.15199999999981628</v>
      </c>
      <c r="I43" s="21">
        <f t="shared" si="7"/>
        <v>2.4014311533829904E-2</v>
      </c>
    </row>
    <row r="44" spans="1:9" x14ac:dyDescent="0.25">
      <c r="A44" s="36" t="s">
        <v>97</v>
      </c>
      <c r="B44" s="21">
        <v>745830.61600000004</v>
      </c>
      <c r="C44" s="21">
        <v>3925448.4180000001</v>
      </c>
      <c r="D44" s="21">
        <v>1053.075</v>
      </c>
      <c r="E44" s="21">
        <v>1053.18</v>
      </c>
      <c r="F44" s="21">
        <f t="shared" si="4"/>
        <v>0.10500000000001819</v>
      </c>
      <c r="G44" s="21">
        <f t="shared" si="5"/>
        <v>1.102500000000382E-2</v>
      </c>
      <c r="H44" s="21">
        <f t="shared" si="6"/>
        <v>0.10500000000001819</v>
      </c>
      <c r="I44" s="21">
        <f t="shared" si="7"/>
        <v>1.0411035671823885E-2</v>
      </c>
    </row>
    <row r="45" spans="1:9" x14ac:dyDescent="0.25">
      <c r="A45" s="36" t="s">
        <v>98</v>
      </c>
      <c r="B45" s="21">
        <v>738844.53099999996</v>
      </c>
      <c r="C45" s="21">
        <v>3922510.26</v>
      </c>
      <c r="D45" s="21">
        <v>992.33399999999995</v>
      </c>
      <c r="E45" s="21">
        <v>992.26</v>
      </c>
      <c r="F45" s="21">
        <f t="shared" si="4"/>
        <v>-7.3999999999955435E-2</v>
      </c>
      <c r="G45" s="21">
        <f t="shared" si="5"/>
        <v>5.4759999999934045E-3</v>
      </c>
      <c r="H45" s="21">
        <f t="shared" si="6"/>
        <v>7.3999999999955435E-2</v>
      </c>
      <c r="I45" s="21">
        <f t="shared" si="7"/>
        <v>5.9236908442255095E-3</v>
      </c>
    </row>
    <row r="46" spans="1:9" x14ac:dyDescent="0.25">
      <c r="A46" s="36" t="s">
        <v>99</v>
      </c>
      <c r="B46" s="21">
        <v>732247.53799999994</v>
      </c>
      <c r="C46" s="21">
        <v>3931155.2349999999</v>
      </c>
      <c r="D46" s="21">
        <v>986.00800000000004</v>
      </c>
      <c r="E46" s="21">
        <v>985.85</v>
      </c>
      <c r="F46" s="21">
        <f t="shared" si="4"/>
        <v>-0.15800000000001546</v>
      </c>
      <c r="G46" s="21">
        <f t="shared" si="5"/>
        <v>2.4964000000004885E-2</v>
      </c>
      <c r="H46" s="21">
        <f t="shared" si="6"/>
        <v>0.15800000000001546</v>
      </c>
      <c r="I46" s="21">
        <f t="shared" si="7"/>
        <v>2.5909897740788317E-2</v>
      </c>
    </row>
    <row r="47" spans="1:9" x14ac:dyDescent="0.25">
      <c r="A47" s="36" t="s">
        <v>100</v>
      </c>
      <c r="B47" s="21">
        <v>727291.48800000001</v>
      </c>
      <c r="C47" s="21">
        <v>3956205.94</v>
      </c>
      <c r="D47" s="21">
        <v>737.34299999999996</v>
      </c>
      <c r="E47" s="21">
        <v>737.28</v>
      </c>
      <c r="F47" s="21">
        <f t="shared" si="4"/>
        <v>-6.2999999999988177E-2</v>
      </c>
      <c r="G47" s="21">
        <f t="shared" si="5"/>
        <v>3.9689999999985102E-3</v>
      </c>
      <c r="H47" s="21">
        <f t="shared" si="6"/>
        <v>6.2999999999988177E-2</v>
      </c>
      <c r="I47" s="21">
        <f t="shared" si="7"/>
        <v>4.3514494649205633E-3</v>
      </c>
    </row>
    <row r="48" spans="1:9" x14ac:dyDescent="0.25">
      <c r="A48" s="36" t="s">
        <v>101</v>
      </c>
      <c r="B48" s="21">
        <v>725692.57</v>
      </c>
      <c r="C48" s="21">
        <v>3979859.5610000002</v>
      </c>
      <c r="D48" s="21">
        <v>514.00599999999997</v>
      </c>
      <c r="E48" s="21">
        <v>514.02</v>
      </c>
      <c r="F48" s="21">
        <f t="shared" si="4"/>
        <v>1.4000000000010004E-2</v>
      </c>
      <c r="G48" s="21">
        <f t="shared" si="5"/>
        <v>1.9600000000028012E-4</v>
      </c>
      <c r="H48" s="21">
        <f t="shared" si="6"/>
        <v>1.4000000000010004E-2</v>
      </c>
      <c r="I48" s="21">
        <f t="shared" si="7"/>
        <v>1.2175980975061653E-4</v>
      </c>
    </row>
    <row r="49" spans="1:9" x14ac:dyDescent="0.25">
      <c r="A49" s="36" t="s">
        <v>102</v>
      </c>
      <c r="B49" s="21">
        <v>725153.522</v>
      </c>
      <c r="C49" s="21">
        <v>3984898.932</v>
      </c>
      <c r="D49" s="21">
        <v>524.09199999999998</v>
      </c>
      <c r="E49" s="21">
        <v>524.14</v>
      </c>
      <c r="F49" s="21">
        <f t="shared" si="4"/>
        <v>4.8000000000001819E-2</v>
      </c>
      <c r="G49" s="21">
        <f t="shared" si="5"/>
        <v>2.3040000000001748E-3</v>
      </c>
      <c r="H49" s="21">
        <f t="shared" si="6"/>
        <v>4.8000000000001819E-2</v>
      </c>
      <c r="I49" s="21">
        <f t="shared" si="7"/>
        <v>2.0281046373370696E-3</v>
      </c>
    </row>
    <row r="50" spans="1:9" x14ac:dyDescent="0.25">
      <c r="A50" s="36" t="s">
        <v>103</v>
      </c>
      <c r="B50" s="21">
        <v>724092.98199999996</v>
      </c>
      <c r="C50" s="21">
        <v>3974213.2570000002</v>
      </c>
      <c r="D50" s="21">
        <v>578.64499999999998</v>
      </c>
      <c r="E50" s="21">
        <v>578.66999999999996</v>
      </c>
      <c r="F50" s="21">
        <f t="shared" si="4"/>
        <v>2.4999999999977263E-2</v>
      </c>
      <c r="G50" s="21">
        <f t="shared" si="5"/>
        <v>6.2499999999886312E-4</v>
      </c>
      <c r="H50" s="21">
        <f t="shared" si="6"/>
        <v>2.4999999999977263E-2</v>
      </c>
      <c r="I50" s="21">
        <f t="shared" si="7"/>
        <v>4.8551843043914705E-4</v>
      </c>
    </row>
    <row r="51" spans="1:9" x14ac:dyDescent="0.25">
      <c r="A51" s="36" t="s">
        <v>104</v>
      </c>
      <c r="B51" s="21">
        <v>723204.55500000005</v>
      </c>
      <c r="C51" s="21">
        <v>3971279.7080000001</v>
      </c>
      <c r="D51" s="21">
        <v>613.26</v>
      </c>
      <c r="E51" s="21">
        <v>613.24</v>
      </c>
      <c r="F51" s="21">
        <f t="shared" si="4"/>
        <v>-1.999999999998181E-2</v>
      </c>
      <c r="G51" s="21">
        <f t="shared" si="5"/>
        <v>3.9999999999927241E-4</v>
      </c>
      <c r="H51" s="21">
        <f t="shared" si="6"/>
        <v>1.999999999998181E-2</v>
      </c>
      <c r="I51" s="21">
        <f t="shared" si="7"/>
        <v>5.2741498216304992E-4</v>
      </c>
    </row>
    <row r="52" spans="1:9" x14ac:dyDescent="0.25">
      <c r="A52" s="36" t="s">
        <v>105</v>
      </c>
      <c r="B52" s="21">
        <v>721777.69299999997</v>
      </c>
      <c r="C52" s="21">
        <v>3965909.7549999999</v>
      </c>
      <c r="D52" s="21">
        <v>699.82799999999997</v>
      </c>
      <c r="E52" s="21">
        <v>699.82</v>
      </c>
      <c r="F52" s="21">
        <f t="shared" si="4"/>
        <v>-7.9999999999245119E-3</v>
      </c>
      <c r="G52" s="21">
        <f t="shared" si="5"/>
        <v>6.3999999998792196E-5</v>
      </c>
      <c r="H52" s="21">
        <f t="shared" si="6"/>
        <v>7.9999999999245119E-3</v>
      </c>
      <c r="I52" s="21">
        <f t="shared" si="7"/>
        <v>1.2024256836923353E-4</v>
      </c>
    </row>
    <row r="53" spans="1:9" x14ac:dyDescent="0.25">
      <c r="A53" s="36" t="s">
        <v>106</v>
      </c>
      <c r="B53" s="21">
        <v>735147.13199999998</v>
      </c>
      <c r="C53" s="21">
        <v>3943204.8829999999</v>
      </c>
      <c r="D53" s="21">
        <v>823.89300000000003</v>
      </c>
      <c r="E53" s="21">
        <v>823.93</v>
      </c>
      <c r="F53" s="21">
        <f t="shared" si="4"/>
        <v>3.6999999999920874E-2</v>
      </c>
      <c r="G53" s="21">
        <f t="shared" si="5"/>
        <v>1.3689999999941446E-3</v>
      </c>
      <c r="H53" s="21">
        <f t="shared" si="6"/>
        <v>3.6999999999920874E-2</v>
      </c>
      <c r="I53" s="21">
        <f t="shared" si="7"/>
        <v>1.1583460166417665E-3</v>
      </c>
    </row>
    <row r="54" spans="1:9" x14ac:dyDescent="0.25">
      <c r="A54" s="30" t="s">
        <v>107</v>
      </c>
      <c r="B54" s="21">
        <v>735093.66399999999</v>
      </c>
      <c r="C54" s="21">
        <v>3933494.932</v>
      </c>
      <c r="D54" s="21">
        <v>916.625</v>
      </c>
      <c r="E54" s="21">
        <v>916.67</v>
      </c>
      <c r="F54" s="21">
        <f t="shared" ref="F54:F58" si="8">E54-D54</f>
        <v>4.4999999999959073E-2</v>
      </c>
      <c r="G54" s="21">
        <f t="shared" ref="G54:G58" si="9">F54^2</f>
        <v>2.0249999999963166E-3</v>
      </c>
      <c r="H54" s="21">
        <f t="shared" ref="H54:H58" si="10">SQRT(G54)</f>
        <v>4.4999999999959073E-2</v>
      </c>
      <c r="I54" s="21">
        <f t="shared" ref="I54:I58" si="11">(F54-$L$2)^2</f>
        <v>1.7668977407817141E-3</v>
      </c>
    </row>
    <row r="55" spans="1:9" x14ac:dyDescent="0.25">
      <c r="A55" s="30" t="s">
        <v>161</v>
      </c>
      <c r="B55" s="21">
        <v>262268.86499999999</v>
      </c>
      <c r="C55" s="21">
        <v>3840606.0019999999</v>
      </c>
      <c r="D55" s="21">
        <v>597.68100000000004</v>
      </c>
      <c r="E55" s="21">
        <v>597.65</v>
      </c>
      <c r="F55" s="21">
        <f t="shared" si="8"/>
        <v>-3.1000000000062755E-2</v>
      </c>
      <c r="G55" s="21">
        <f t="shared" si="9"/>
        <v>9.6100000000389082E-4</v>
      </c>
      <c r="H55" s="21">
        <f t="shared" si="10"/>
        <v>3.1000000000062755E-2</v>
      </c>
      <c r="I55" s="21">
        <f t="shared" si="11"/>
        <v>1.1536563614783953E-3</v>
      </c>
    </row>
    <row r="56" spans="1:9" x14ac:dyDescent="0.25">
      <c r="A56" s="30" t="s">
        <v>162</v>
      </c>
      <c r="B56" s="21">
        <v>260746.04300000001</v>
      </c>
      <c r="C56" s="21">
        <v>3847493.4580000001</v>
      </c>
      <c r="D56" s="21">
        <v>615.13599999999997</v>
      </c>
      <c r="E56" s="21">
        <v>615.07000000000005</v>
      </c>
      <c r="F56" s="21">
        <f t="shared" si="8"/>
        <v>-6.5999999999917236E-2</v>
      </c>
      <c r="G56" s="21">
        <f t="shared" si="9"/>
        <v>4.3559999999890752E-3</v>
      </c>
      <c r="H56" s="21">
        <f t="shared" si="10"/>
        <v>6.5999999999917236E-2</v>
      </c>
      <c r="I56" s="21">
        <f t="shared" si="11"/>
        <v>4.7562425683589562E-3</v>
      </c>
    </row>
    <row r="57" spans="1:9" x14ac:dyDescent="0.25">
      <c r="A57" s="30" t="s">
        <v>163</v>
      </c>
      <c r="B57" s="21">
        <v>253632.76199999999</v>
      </c>
      <c r="C57" s="21">
        <v>3915632.716</v>
      </c>
      <c r="D57" s="21">
        <v>1130.404</v>
      </c>
      <c r="E57" s="21">
        <v>1130.3599999999999</v>
      </c>
      <c r="F57" s="21">
        <f t="shared" si="8"/>
        <v>-4.4000000000096406E-2</v>
      </c>
      <c r="G57" s="21">
        <f t="shared" si="9"/>
        <v>1.9360000000084837E-3</v>
      </c>
      <c r="H57" s="21">
        <f t="shared" si="10"/>
        <v>4.4000000000096406E-2</v>
      </c>
      <c r="I57" s="21">
        <f t="shared" si="11"/>
        <v>2.2057598097589338E-3</v>
      </c>
    </row>
    <row r="58" spans="1:9" x14ac:dyDescent="0.25">
      <c r="A58" s="30" t="s">
        <v>164</v>
      </c>
      <c r="B58" s="21">
        <v>253986.217</v>
      </c>
      <c r="C58" s="21">
        <v>3916920.7289999998</v>
      </c>
      <c r="D58" s="21">
        <v>1110.6579999999999</v>
      </c>
      <c r="E58" s="21">
        <v>1110.6300000000001</v>
      </c>
      <c r="F58" s="21">
        <f t="shared" si="8"/>
        <v>-2.7999999999792635E-2</v>
      </c>
      <c r="G58" s="21">
        <f t="shared" si="9"/>
        <v>7.8399999998838752E-4</v>
      </c>
      <c r="H58" s="21">
        <f t="shared" si="10"/>
        <v>2.7999999999792635E-2</v>
      </c>
      <c r="I58" s="21">
        <f t="shared" si="11"/>
        <v>9.5886325801304063E-4</v>
      </c>
    </row>
    <row r="59" spans="1:9" x14ac:dyDescent="0.25">
      <c r="A59" s="30" t="s">
        <v>165</v>
      </c>
      <c r="B59" s="21">
        <v>260570.587</v>
      </c>
      <c r="C59" s="21">
        <v>3844844.5210000002</v>
      </c>
      <c r="D59" s="21">
        <v>617.03499999999997</v>
      </c>
      <c r="E59" s="21">
        <v>617.11</v>
      </c>
      <c r="F59" s="21">
        <f t="shared" ref="F59" si="12">E59-D59</f>
        <v>7.5000000000045475E-2</v>
      </c>
      <c r="G59" s="21">
        <f t="shared" ref="G59" si="13">F59^2</f>
        <v>5.6250000000068216E-3</v>
      </c>
      <c r="H59" s="21">
        <f t="shared" ref="H59" si="14">SQRT(G59)</f>
        <v>7.5000000000045475E-2</v>
      </c>
      <c r="I59" s="21">
        <f t="shared" ref="I59" si="15">(F59-$L$2)^2</f>
        <v>5.1889667063092157E-3</v>
      </c>
    </row>
    <row r="60" spans="1:9" x14ac:dyDescent="0.25">
      <c r="A60" s="30"/>
      <c r="B60" s="21"/>
      <c r="C60" s="21"/>
      <c r="D60" s="21"/>
      <c r="E60" s="21"/>
      <c r="F60" s="21"/>
      <c r="G60" s="21"/>
      <c r="H60" s="21"/>
      <c r="I60" s="21"/>
    </row>
    <row r="61" spans="1:9" x14ac:dyDescent="0.25">
      <c r="A61" s="30"/>
      <c r="B61" s="21"/>
      <c r="C61" s="21"/>
      <c r="D61" s="21"/>
      <c r="E61" s="21"/>
      <c r="F61" s="21"/>
      <c r="G61" s="21"/>
      <c r="H61" s="21"/>
      <c r="I61" s="21"/>
    </row>
    <row r="62" spans="1:9" x14ac:dyDescent="0.25">
      <c r="A62" s="30"/>
      <c r="B62" s="21"/>
      <c r="C62" s="21"/>
      <c r="D62" s="21"/>
      <c r="E62" s="21"/>
      <c r="F62" s="21"/>
      <c r="G62" s="21"/>
      <c r="H62" s="21"/>
      <c r="I62" s="21"/>
    </row>
    <row r="63" spans="1:9" x14ac:dyDescent="0.25">
      <c r="A63" s="30"/>
      <c r="B63" s="21"/>
      <c r="C63" s="21"/>
      <c r="D63" s="21"/>
      <c r="E63" s="21"/>
      <c r="F63" s="21"/>
      <c r="G63" s="21"/>
      <c r="H63" s="21"/>
      <c r="I63" s="21"/>
    </row>
    <row r="64" spans="1:9" x14ac:dyDescent="0.25">
      <c r="A64" s="30"/>
      <c r="B64" s="21"/>
      <c r="C64" s="21"/>
      <c r="D64" s="21"/>
      <c r="E64" s="21"/>
      <c r="F64" s="21"/>
      <c r="G64" s="21"/>
      <c r="H64" s="21"/>
      <c r="I64" s="21"/>
    </row>
    <row r="65" spans="1:9" x14ac:dyDescent="0.25">
      <c r="A65" s="30"/>
      <c r="B65" s="21"/>
      <c r="C65" s="21"/>
      <c r="D65" s="21"/>
      <c r="E65" s="21"/>
      <c r="F65" s="21"/>
      <c r="G65" s="21"/>
      <c r="H65" s="21"/>
      <c r="I65" s="21"/>
    </row>
    <row r="66" spans="1:9" x14ac:dyDescent="0.25">
      <c r="A66" s="30"/>
      <c r="B66" s="21"/>
      <c r="C66" s="21"/>
      <c r="D66" s="21"/>
      <c r="E66" s="21"/>
      <c r="F66" s="21"/>
      <c r="G66" s="21"/>
      <c r="H66" s="21"/>
      <c r="I66" s="21"/>
    </row>
    <row r="67" spans="1:9" x14ac:dyDescent="0.25">
      <c r="A67" s="30"/>
      <c r="B67" s="21"/>
      <c r="C67" s="21"/>
      <c r="D67" s="21"/>
      <c r="E67" s="21"/>
      <c r="F67" s="21"/>
      <c r="G67" s="21"/>
      <c r="H67" s="21"/>
      <c r="I67" s="21"/>
    </row>
    <row r="68" spans="1:9" x14ac:dyDescent="0.25">
      <c r="A68" s="30"/>
      <c r="B68" s="21"/>
      <c r="C68" s="21"/>
      <c r="D68" s="21"/>
      <c r="E68" s="21"/>
      <c r="F68" s="21"/>
      <c r="G68" s="21"/>
      <c r="H68" s="21"/>
      <c r="I68" s="21"/>
    </row>
    <row r="69" spans="1:9" x14ac:dyDescent="0.25">
      <c r="A69" s="30"/>
      <c r="B69" s="21"/>
      <c r="C69" s="21"/>
      <c r="D69" s="21"/>
      <c r="E69" s="21"/>
      <c r="F69" s="21"/>
      <c r="G69" s="21"/>
      <c r="H69" s="21"/>
      <c r="I69" s="21"/>
    </row>
    <row r="70" spans="1:9" x14ac:dyDescent="0.25">
      <c r="A70" s="30"/>
      <c r="B70" s="21"/>
      <c r="C70" s="21"/>
      <c r="D70" s="21"/>
      <c r="E70" s="21"/>
      <c r="F70" s="21"/>
      <c r="G70" s="21"/>
      <c r="H70" s="21"/>
      <c r="I70" s="21"/>
    </row>
    <row r="71" spans="1:9" x14ac:dyDescent="0.25">
      <c r="A71" s="30"/>
      <c r="B71" s="21"/>
      <c r="C71" s="21"/>
      <c r="D71" s="21"/>
      <c r="E71" s="21"/>
      <c r="F71" s="21"/>
      <c r="G71" s="21"/>
      <c r="H71" s="21"/>
      <c r="I71" s="21"/>
    </row>
    <row r="72" spans="1:9" x14ac:dyDescent="0.25">
      <c r="A72" s="30"/>
      <c r="B72" s="21"/>
      <c r="C72" s="21"/>
      <c r="D72" s="21"/>
      <c r="E72" s="21"/>
      <c r="F72" s="21"/>
      <c r="G72" s="21"/>
      <c r="H72" s="21"/>
      <c r="I72" s="21"/>
    </row>
    <row r="73" spans="1:9" x14ac:dyDescent="0.25">
      <c r="A73" s="30"/>
      <c r="B73" s="21"/>
      <c r="C73" s="21"/>
      <c r="D73" s="21"/>
      <c r="E73" s="21"/>
      <c r="F73" s="21"/>
      <c r="G73" s="21"/>
      <c r="H73" s="21"/>
      <c r="I73" s="21"/>
    </row>
    <row r="74" spans="1:9" x14ac:dyDescent="0.25">
      <c r="A74" s="30" t="s">
        <v>31</v>
      </c>
      <c r="B74" s="21"/>
      <c r="C74" s="21"/>
      <c r="D74" s="21"/>
      <c r="E74" s="21"/>
      <c r="F74" s="21"/>
      <c r="G74" s="21"/>
      <c r="H74" s="21"/>
      <c r="I74" s="21"/>
    </row>
    <row r="75" spans="1:9" x14ac:dyDescent="0.25">
      <c r="A75" s="30" t="s">
        <v>32</v>
      </c>
      <c r="B75" s="21"/>
      <c r="C75" s="21"/>
      <c r="D75" s="21"/>
      <c r="E75" s="21"/>
      <c r="F75" s="21"/>
      <c r="G75" s="21"/>
      <c r="H75" s="21"/>
      <c r="I75" s="21"/>
    </row>
    <row r="76" spans="1:9" x14ac:dyDescent="0.25">
      <c r="A76" s="30" t="s">
        <v>33</v>
      </c>
      <c r="B76" s="30"/>
      <c r="C76" s="30"/>
      <c r="D76" s="30"/>
      <c r="E76" s="30"/>
      <c r="F76" s="21"/>
      <c r="G76" s="21"/>
      <c r="H76" s="21"/>
      <c r="I76" s="21"/>
    </row>
    <row r="77" spans="1:9" x14ac:dyDescent="0.25">
      <c r="A77" s="13" t="s">
        <v>34</v>
      </c>
      <c r="B77" s="12"/>
      <c r="C77" s="12"/>
      <c r="D77" s="12"/>
      <c r="E77" s="12"/>
      <c r="F77" s="12"/>
      <c r="G77" s="12"/>
      <c r="H77" s="12"/>
      <c r="I77" s="12"/>
    </row>
    <row r="78" spans="1:9" x14ac:dyDescent="0.25">
      <c r="A78" s="13" t="s">
        <v>35</v>
      </c>
      <c r="B78" s="12"/>
      <c r="C78" s="12"/>
      <c r="D78" s="12"/>
      <c r="E78" s="12"/>
      <c r="F78" s="12"/>
      <c r="G78" s="12"/>
      <c r="H78" s="12"/>
      <c r="I78" s="12"/>
    </row>
    <row r="79" spans="1:9" x14ac:dyDescent="0.25">
      <c r="A79" s="13" t="s">
        <v>36</v>
      </c>
      <c r="B79" s="12"/>
      <c r="C79" s="12"/>
      <c r="D79" s="12"/>
      <c r="E79" s="12"/>
      <c r="F79" s="12"/>
      <c r="G79" s="12"/>
      <c r="H79" s="12"/>
      <c r="I79" s="12"/>
    </row>
    <row r="80" spans="1:9" x14ac:dyDescent="0.25">
      <c r="A80" s="13" t="s">
        <v>37</v>
      </c>
      <c r="B80" s="12"/>
      <c r="C80" s="12"/>
      <c r="D80" s="12"/>
      <c r="E80" s="12"/>
      <c r="F80" s="12"/>
      <c r="G80" s="12"/>
      <c r="H80" s="12"/>
      <c r="I80" s="12"/>
    </row>
    <row r="81" spans="1:9" x14ac:dyDescent="0.25">
      <c r="A81" s="13" t="s">
        <v>38</v>
      </c>
      <c r="B81" s="12"/>
      <c r="C81" s="12"/>
      <c r="D81" s="12"/>
      <c r="E81" s="12"/>
      <c r="F81" s="12"/>
      <c r="G81" s="12"/>
      <c r="H81" s="12"/>
      <c r="I81" s="12"/>
    </row>
    <row r="82" spans="1:9" x14ac:dyDescent="0.25">
      <c r="A82" s="13" t="s">
        <v>39</v>
      </c>
      <c r="B82" s="12"/>
      <c r="C82" s="12"/>
      <c r="D82" s="12"/>
      <c r="E82" s="12"/>
      <c r="F82" s="12"/>
      <c r="G82" s="12"/>
      <c r="H82" s="12"/>
      <c r="I82" s="12"/>
    </row>
    <row r="83" spans="1:9" x14ac:dyDescent="0.25">
      <c r="A83" s="13" t="s">
        <v>40</v>
      </c>
      <c r="B83" s="12"/>
      <c r="C83" s="12"/>
      <c r="D83" s="12"/>
      <c r="E83" s="12"/>
      <c r="F83" s="12"/>
      <c r="G83" s="12"/>
      <c r="H83" s="12"/>
      <c r="I83" s="12"/>
    </row>
    <row r="84" spans="1:9" x14ac:dyDescent="0.25">
      <c r="A84" s="13" t="s">
        <v>41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3" t="s">
        <v>42</v>
      </c>
      <c r="B85" s="12"/>
      <c r="C85" s="12"/>
      <c r="D85" s="12"/>
      <c r="E85" s="12"/>
      <c r="F85" s="12"/>
      <c r="G85" s="12"/>
      <c r="H85" s="12"/>
      <c r="I85" s="12"/>
    </row>
    <row r="86" spans="1:9" x14ac:dyDescent="0.25">
      <c r="A86" s="14" t="s">
        <v>43</v>
      </c>
      <c r="B86" s="15"/>
      <c r="C86" s="15"/>
      <c r="D86" s="15"/>
      <c r="E86" s="15"/>
      <c r="F86" s="15"/>
      <c r="G86" s="12"/>
      <c r="H86" s="12"/>
      <c r="I86" s="12"/>
    </row>
    <row r="87" spans="1:9" x14ac:dyDescent="0.25">
      <c r="A87" s="14" t="s">
        <v>44</v>
      </c>
      <c r="B87" s="15"/>
      <c r="C87" s="15"/>
      <c r="D87" s="15"/>
      <c r="E87" s="15"/>
      <c r="F87" s="15"/>
      <c r="G87" s="12"/>
      <c r="H87" s="12"/>
      <c r="I87" s="12"/>
    </row>
    <row r="88" spans="1:9" x14ac:dyDescent="0.25">
      <c r="A88" s="14" t="s">
        <v>45</v>
      </c>
      <c r="B88" s="15"/>
      <c r="C88" s="15"/>
      <c r="D88" s="15"/>
      <c r="E88" s="15"/>
      <c r="F88" s="15"/>
      <c r="G88" s="12"/>
      <c r="H88" s="12"/>
      <c r="I88" s="12"/>
    </row>
    <row r="89" spans="1:9" x14ac:dyDescent="0.25">
      <c r="A89" s="14" t="s">
        <v>46</v>
      </c>
      <c r="B89" s="15"/>
      <c r="C89" s="15"/>
      <c r="D89" s="15"/>
      <c r="E89" s="15"/>
      <c r="F89" s="15"/>
      <c r="G89" s="12"/>
      <c r="H89" s="12"/>
      <c r="I89" s="12"/>
    </row>
    <row r="90" spans="1:9" x14ac:dyDescent="0.25">
      <c r="A90" s="14" t="s">
        <v>47</v>
      </c>
      <c r="B90" s="15"/>
      <c r="C90" s="15"/>
      <c r="D90" s="15"/>
      <c r="E90" s="15"/>
      <c r="F90" s="15"/>
      <c r="G90" s="12"/>
      <c r="H90" s="12"/>
      <c r="I90" s="12"/>
    </row>
    <row r="91" spans="1:9" x14ac:dyDescent="0.25">
      <c r="A91" s="14" t="s">
        <v>48</v>
      </c>
      <c r="B91" s="15"/>
      <c r="C91" s="15"/>
      <c r="D91" s="15"/>
      <c r="E91" s="15"/>
      <c r="F91" s="15"/>
      <c r="G91" s="12"/>
      <c r="H91" s="12"/>
      <c r="I91" s="12"/>
    </row>
    <row r="92" spans="1:9" x14ac:dyDescent="0.25">
      <c r="A92" s="14" t="s">
        <v>49</v>
      </c>
      <c r="B92" s="15"/>
      <c r="C92" s="15"/>
      <c r="D92" s="15"/>
      <c r="E92" s="15"/>
      <c r="F92" s="15"/>
      <c r="G92" s="12"/>
      <c r="H92" s="12"/>
      <c r="I92" s="12"/>
    </row>
    <row r="93" spans="1:9" x14ac:dyDescent="0.25">
      <c r="A93" s="14" t="s">
        <v>50</v>
      </c>
      <c r="B93" s="15"/>
      <c r="C93" s="15"/>
      <c r="D93" s="15"/>
      <c r="E93" s="15"/>
      <c r="F93" s="15"/>
      <c r="G93" s="12"/>
      <c r="H93" s="12"/>
      <c r="I93" s="12"/>
    </row>
    <row r="94" spans="1:9" x14ac:dyDescent="0.25">
      <c r="A94" s="14" t="s">
        <v>51</v>
      </c>
      <c r="B94" s="15"/>
      <c r="C94" s="15"/>
      <c r="D94" s="15"/>
      <c r="E94" s="15"/>
      <c r="F94" s="15"/>
      <c r="G94" s="12"/>
      <c r="H94" s="12"/>
      <c r="I94" s="12"/>
    </row>
    <row r="95" spans="1:9" x14ac:dyDescent="0.25">
      <c r="A95" s="14" t="s">
        <v>52</v>
      </c>
      <c r="B95" s="15"/>
      <c r="C95" s="15"/>
      <c r="D95" s="15"/>
      <c r="E95" s="15"/>
      <c r="F95" s="15"/>
      <c r="G95" s="12"/>
      <c r="H95" s="12"/>
      <c r="I95" s="12"/>
    </row>
    <row r="96" spans="1:9" x14ac:dyDescent="0.25">
      <c r="A96" s="14" t="s">
        <v>53</v>
      </c>
      <c r="B96" s="15"/>
      <c r="C96" s="15"/>
      <c r="D96" s="15"/>
      <c r="E96" s="15"/>
      <c r="F96" s="15"/>
      <c r="G96" s="12"/>
      <c r="H96" s="12"/>
      <c r="I96" s="12"/>
    </row>
    <row r="97" spans="1:9" x14ac:dyDescent="0.25">
      <c r="A97" s="14" t="s">
        <v>54</v>
      </c>
      <c r="B97" s="15"/>
      <c r="C97" s="15"/>
      <c r="D97" s="15"/>
      <c r="E97" s="15"/>
      <c r="F97" s="15"/>
      <c r="G97" s="12"/>
      <c r="H97" s="12"/>
      <c r="I97" s="12"/>
    </row>
    <row r="98" spans="1:9" x14ac:dyDescent="0.25">
      <c r="A98" s="14" t="s">
        <v>55</v>
      </c>
      <c r="B98" s="15"/>
      <c r="C98" s="15"/>
      <c r="D98" s="15"/>
      <c r="E98" s="15"/>
      <c r="F98" s="15"/>
      <c r="G98" s="12"/>
      <c r="H98" s="12"/>
      <c r="I98" s="12"/>
    </row>
    <row r="99" spans="1:9" x14ac:dyDescent="0.25">
      <c r="A99" s="14"/>
      <c r="B99" s="15"/>
      <c r="C99" s="15"/>
      <c r="D99" s="15"/>
      <c r="E99" s="15"/>
      <c r="F99" s="15"/>
      <c r="G99" s="12"/>
      <c r="H99" s="12"/>
      <c r="I99" s="12"/>
    </row>
    <row r="100" spans="1:9" x14ac:dyDescent="0.25">
      <c r="A100" s="14"/>
      <c r="B100" s="15"/>
      <c r="C100" s="15"/>
      <c r="D100" s="15"/>
      <c r="E100" s="15"/>
      <c r="F100" s="15"/>
      <c r="G100" s="12"/>
      <c r="H100" s="12"/>
      <c r="I100" s="12"/>
    </row>
    <row r="101" spans="1:9" x14ac:dyDescent="0.25">
      <c r="A101" s="14"/>
      <c r="B101" s="15"/>
      <c r="C101" s="15"/>
      <c r="D101" s="15"/>
      <c r="E101" s="15"/>
      <c r="F101" s="15"/>
      <c r="G101" s="12"/>
      <c r="H101" s="12"/>
      <c r="I101" s="12"/>
    </row>
    <row r="102" spans="1:9" x14ac:dyDescent="0.25">
      <c r="A102" s="14"/>
      <c r="B102" s="15"/>
      <c r="C102" s="15"/>
      <c r="D102" s="15"/>
      <c r="E102" s="15"/>
      <c r="F102" s="15"/>
      <c r="G102" s="12"/>
      <c r="H102" s="12"/>
      <c r="I102" s="12"/>
    </row>
    <row r="103" spans="1:9" x14ac:dyDescent="0.25">
      <c r="A103" s="14"/>
      <c r="B103" s="15"/>
      <c r="C103" s="15"/>
      <c r="D103" s="15"/>
      <c r="E103" s="15"/>
      <c r="F103" s="15"/>
      <c r="G103" s="12"/>
      <c r="H103" s="12"/>
      <c r="I103" s="12"/>
    </row>
    <row r="104" spans="1:9" x14ac:dyDescent="0.25">
      <c r="A104" s="14"/>
      <c r="B104" s="15"/>
      <c r="C104" s="15"/>
      <c r="D104" s="15"/>
      <c r="E104" s="15"/>
      <c r="F104" s="15"/>
      <c r="G104" s="12"/>
      <c r="H104" s="12"/>
      <c r="I104" s="12"/>
    </row>
    <row r="105" spans="1:9" x14ac:dyDescent="0.25">
      <c r="A105" s="14"/>
      <c r="B105" s="15"/>
      <c r="C105" s="15"/>
      <c r="D105" s="15"/>
      <c r="E105" s="15"/>
      <c r="F105" s="15"/>
      <c r="G105" s="12"/>
      <c r="H105" s="12"/>
      <c r="I105" s="12"/>
    </row>
    <row r="106" spans="1:9" x14ac:dyDescent="0.25">
      <c r="A106" s="14"/>
      <c r="B106" s="15"/>
      <c r="C106" s="15"/>
      <c r="D106" s="15"/>
      <c r="E106" s="15"/>
      <c r="F106" s="15"/>
      <c r="G106" s="12"/>
      <c r="H106" s="12"/>
      <c r="I106" s="12"/>
    </row>
    <row r="107" spans="1:9" x14ac:dyDescent="0.25">
      <c r="A107" s="14"/>
      <c r="B107" s="15"/>
      <c r="C107" s="15"/>
      <c r="D107" s="15"/>
      <c r="E107" s="15"/>
      <c r="F107" s="15"/>
      <c r="G107" s="12"/>
      <c r="H107" s="12"/>
      <c r="I107" s="12"/>
    </row>
    <row r="108" spans="1:9" x14ac:dyDescent="0.25">
      <c r="A108" s="14"/>
      <c r="B108" s="15"/>
      <c r="C108" s="15"/>
      <c r="D108" s="15"/>
      <c r="E108" s="15"/>
      <c r="F108" s="15"/>
      <c r="G108" s="12"/>
      <c r="H108" s="12"/>
      <c r="I108" s="12"/>
    </row>
    <row r="109" spans="1:9" x14ac:dyDescent="0.25">
      <c r="A109" s="14"/>
      <c r="B109" s="15"/>
      <c r="C109" s="15"/>
      <c r="D109" s="15"/>
      <c r="E109" s="15"/>
      <c r="F109" s="15"/>
      <c r="G109" s="12"/>
      <c r="H109" s="12"/>
      <c r="I109" s="12"/>
    </row>
    <row r="110" spans="1:9" x14ac:dyDescent="0.25">
      <c r="A110" s="14"/>
      <c r="B110" s="15"/>
      <c r="C110" s="15"/>
      <c r="D110" s="15"/>
      <c r="E110" s="15"/>
      <c r="F110" s="15"/>
      <c r="G110" s="12"/>
      <c r="H110" s="12"/>
      <c r="I110" s="12"/>
    </row>
    <row r="111" spans="1:9" x14ac:dyDescent="0.25">
      <c r="A111" s="14"/>
      <c r="B111" s="15"/>
      <c r="C111" s="15"/>
      <c r="D111" s="15"/>
      <c r="E111" s="15"/>
      <c r="F111" s="15"/>
      <c r="G111" s="12"/>
      <c r="H111" s="12"/>
      <c r="I111" s="12"/>
    </row>
    <row r="112" spans="1:9" x14ac:dyDescent="0.25">
      <c r="A112" s="14"/>
      <c r="B112" s="15"/>
      <c r="C112" s="15"/>
      <c r="D112" s="15"/>
      <c r="E112" s="15"/>
      <c r="F112" s="15"/>
      <c r="G112" s="12"/>
      <c r="H112" s="12"/>
      <c r="I112" s="12"/>
    </row>
    <row r="113" spans="1:9" x14ac:dyDescent="0.25">
      <c r="A113" s="14"/>
      <c r="B113" s="15"/>
      <c r="C113" s="15"/>
      <c r="D113" s="15"/>
      <c r="E113" s="15"/>
      <c r="F113" s="15"/>
      <c r="G113" s="12"/>
      <c r="H113" s="12"/>
      <c r="I113" s="12"/>
    </row>
    <row r="114" spans="1:9" x14ac:dyDescent="0.25">
      <c r="A114" s="14"/>
      <c r="B114" s="15"/>
      <c r="C114" s="15"/>
      <c r="D114" s="15"/>
      <c r="E114" s="15"/>
      <c r="F114" s="15"/>
      <c r="G114" s="12"/>
      <c r="H114" s="12"/>
      <c r="I114" s="12"/>
    </row>
    <row r="115" spans="1:9" x14ac:dyDescent="0.25">
      <c r="A115" s="14"/>
      <c r="B115" s="15"/>
      <c r="C115" s="15"/>
      <c r="D115" s="15"/>
      <c r="E115" s="15"/>
      <c r="F115" s="15"/>
      <c r="G115" s="12"/>
      <c r="H115" s="12"/>
      <c r="I115" s="12"/>
    </row>
    <row r="116" spans="1:9" x14ac:dyDescent="0.25">
      <c r="A116" s="14"/>
      <c r="B116" s="15"/>
      <c r="C116" s="15"/>
      <c r="D116" s="15"/>
      <c r="E116" s="15"/>
      <c r="F116" s="15"/>
      <c r="G116" s="12"/>
      <c r="H116" s="12"/>
      <c r="I116" s="12"/>
    </row>
    <row r="117" spans="1:9" x14ac:dyDescent="0.25">
      <c r="A117" s="14"/>
      <c r="B117" s="15"/>
      <c r="C117" s="15"/>
      <c r="D117" s="15"/>
      <c r="E117" s="15"/>
      <c r="F117" s="15"/>
      <c r="G117" s="12"/>
      <c r="H117" s="12"/>
      <c r="I117" s="12"/>
    </row>
    <row r="118" spans="1:9" x14ac:dyDescent="0.25">
      <c r="A118" s="14"/>
      <c r="B118" s="15"/>
      <c r="C118" s="15"/>
      <c r="D118" s="15"/>
      <c r="E118" s="15"/>
      <c r="F118" s="15"/>
      <c r="G118" s="12"/>
      <c r="H118" s="12"/>
      <c r="I118" s="12"/>
    </row>
    <row r="119" spans="1:9" x14ac:dyDescent="0.25">
      <c r="A119" s="14"/>
      <c r="B119" s="15"/>
      <c r="C119" s="15"/>
      <c r="D119" s="15"/>
      <c r="E119" s="15"/>
      <c r="F119" s="15"/>
      <c r="G119" s="12"/>
      <c r="H119" s="12"/>
      <c r="I119" s="12"/>
    </row>
    <row r="120" spans="1:9" x14ac:dyDescent="0.25">
      <c r="A120" s="14"/>
      <c r="B120" s="15"/>
      <c r="C120" s="15"/>
      <c r="D120" s="15"/>
      <c r="E120" s="15"/>
      <c r="F120" s="15"/>
      <c r="G120" s="12"/>
      <c r="H120" s="12"/>
      <c r="I120" s="12"/>
    </row>
    <row r="121" spans="1:9" x14ac:dyDescent="0.25">
      <c r="A121" s="14"/>
      <c r="B121" s="15"/>
      <c r="C121" s="15"/>
      <c r="D121" s="15"/>
      <c r="E121" s="15"/>
      <c r="F121" s="15"/>
      <c r="G121" s="12"/>
      <c r="H121" s="12"/>
      <c r="I121" s="12"/>
    </row>
    <row r="122" spans="1:9" x14ac:dyDescent="0.25">
      <c r="A122" s="14"/>
      <c r="B122" s="15"/>
      <c r="C122" s="15"/>
      <c r="D122" s="15"/>
      <c r="E122" s="15"/>
      <c r="F122" s="15"/>
      <c r="G122" s="12"/>
      <c r="H122" s="12"/>
      <c r="I122" s="12"/>
    </row>
    <row r="123" spans="1:9" x14ac:dyDescent="0.25">
      <c r="A123" s="14"/>
      <c r="B123" s="15"/>
      <c r="C123" s="15"/>
      <c r="D123" s="15"/>
      <c r="E123" s="15"/>
      <c r="F123" s="15"/>
      <c r="G123" s="12"/>
      <c r="H123" s="12"/>
      <c r="I123" s="12"/>
    </row>
    <row r="124" spans="1:9" x14ac:dyDescent="0.25">
      <c r="A124" s="14"/>
      <c r="B124" s="15"/>
      <c r="C124" s="15"/>
      <c r="D124" s="15"/>
      <c r="E124" s="15"/>
      <c r="F124" s="15"/>
      <c r="G124" s="12"/>
      <c r="H124" s="12"/>
      <c r="I124" s="12"/>
    </row>
    <row r="125" spans="1:9" x14ac:dyDescent="0.25">
      <c r="A125" s="14"/>
      <c r="B125" s="15"/>
      <c r="C125" s="15"/>
      <c r="D125" s="15"/>
      <c r="E125" s="15"/>
      <c r="F125" s="15"/>
      <c r="G125" s="12"/>
      <c r="H125" s="12"/>
      <c r="I125" s="12"/>
    </row>
    <row r="126" spans="1:9" x14ac:dyDescent="0.25">
      <c r="A126" s="14"/>
      <c r="B126" s="15"/>
      <c r="C126" s="15"/>
      <c r="D126" s="15"/>
      <c r="E126" s="15"/>
      <c r="F126" s="15"/>
      <c r="G126" s="12"/>
      <c r="H126" s="12"/>
      <c r="I126" s="12"/>
    </row>
    <row r="127" spans="1:9" x14ac:dyDescent="0.25">
      <c r="A127" s="14"/>
      <c r="B127" s="15"/>
      <c r="C127" s="15"/>
      <c r="D127" s="15"/>
      <c r="E127" s="15"/>
      <c r="F127" s="15"/>
      <c r="G127" s="12"/>
      <c r="H127" s="12"/>
      <c r="I127" s="12"/>
    </row>
    <row r="128" spans="1:9" x14ac:dyDescent="0.25">
      <c r="A128" s="14"/>
      <c r="B128" s="15"/>
      <c r="C128" s="15"/>
      <c r="D128" s="15"/>
      <c r="E128" s="15"/>
      <c r="F128" s="15"/>
      <c r="G128" s="12"/>
      <c r="H128" s="12"/>
      <c r="I128" s="12"/>
    </row>
    <row r="129" spans="1:9" x14ac:dyDescent="0.25">
      <c r="A129" s="14"/>
      <c r="B129" s="15"/>
      <c r="C129" s="15"/>
      <c r="D129" s="15"/>
      <c r="E129" s="15"/>
      <c r="F129" s="15"/>
      <c r="G129" s="12"/>
      <c r="H129" s="12"/>
      <c r="I129" s="12"/>
    </row>
    <row r="130" spans="1:9" x14ac:dyDescent="0.25">
      <c r="A130" s="14"/>
      <c r="B130" s="15"/>
      <c r="C130" s="15"/>
      <c r="D130" s="15"/>
      <c r="E130" s="15"/>
      <c r="F130" s="15"/>
      <c r="G130" s="12"/>
      <c r="H130" s="12"/>
      <c r="I130" s="12"/>
    </row>
    <row r="131" spans="1:9" x14ac:dyDescent="0.25">
      <c r="A131" s="14"/>
      <c r="B131" s="15"/>
      <c r="C131" s="15"/>
      <c r="D131" s="15"/>
      <c r="E131" s="15"/>
      <c r="F131" s="15"/>
      <c r="G131" s="12"/>
      <c r="H131" s="12"/>
      <c r="I131" s="12"/>
    </row>
    <row r="132" spans="1:9" x14ac:dyDescent="0.25">
      <c r="A132" s="14"/>
      <c r="B132" s="15"/>
      <c r="C132" s="15"/>
      <c r="D132" s="15"/>
      <c r="E132" s="15"/>
      <c r="F132" s="15"/>
      <c r="G132" s="12"/>
      <c r="H132" s="12"/>
      <c r="I132" s="12"/>
    </row>
    <row r="133" spans="1:9" x14ac:dyDescent="0.25">
      <c r="A133" s="14"/>
      <c r="B133" s="15"/>
      <c r="C133" s="15"/>
      <c r="D133" s="15"/>
      <c r="E133" s="15"/>
      <c r="F133" s="15"/>
      <c r="G133" s="12"/>
      <c r="H133" s="12"/>
      <c r="I133" s="12"/>
    </row>
    <row r="134" spans="1:9" x14ac:dyDescent="0.25">
      <c r="A134" s="14"/>
      <c r="B134" s="15"/>
      <c r="C134" s="15"/>
      <c r="D134" s="15"/>
      <c r="E134" s="15"/>
      <c r="F134" s="15"/>
      <c r="G134" s="12"/>
      <c r="H134" s="12"/>
      <c r="I134" s="12"/>
    </row>
    <row r="135" spans="1:9" x14ac:dyDescent="0.25">
      <c r="A135" s="14"/>
      <c r="B135" s="15"/>
      <c r="C135" s="15"/>
      <c r="D135" s="15"/>
      <c r="E135" s="15"/>
      <c r="F135" s="15"/>
      <c r="G135" s="12"/>
      <c r="H135" s="12"/>
      <c r="I135" s="12"/>
    </row>
    <row r="136" spans="1:9" x14ac:dyDescent="0.25">
      <c r="A136" s="14"/>
      <c r="B136" s="15"/>
      <c r="C136" s="15"/>
      <c r="D136" s="15"/>
      <c r="E136" s="15"/>
      <c r="F136" s="15"/>
      <c r="G136" s="12"/>
      <c r="H136" s="12"/>
      <c r="I136" s="12"/>
    </row>
    <row r="137" spans="1:9" x14ac:dyDescent="0.25">
      <c r="A137" s="14"/>
      <c r="B137" s="15"/>
      <c r="C137" s="15"/>
      <c r="D137" s="15"/>
      <c r="E137" s="15"/>
      <c r="F137" s="15"/>
      <c r="G137" s="12"/>
      <c r="H137" s="12"/>
      <c r="I137" s="12"/>
    </row>
    <row r="138" spans="1:9" x14ac:dyDescent="0.25">
      <c r="A138" s="14"/>
      <c r="B138" s="15"/>
      <c r="C138" s="15"/>
      <c r="D138" s="15"/>
      <c r="E138" s="15"/>
      <c r="F138" s="15"/>
      <c r="G138" s="12"/>
      <c r="H138" s="12"/>
      <c r="I138" s="12"/>
    </row>
    <row r="139" spans="1:9" x14ac:dyDescent="0.25">
      <c r="A139" s="14"/>
      <c r="B139" s="15"/>
      <c r="C139" s="15"/>
      <c r="D139" s="15"/>
      <c r="E139" s="15"/>
      <c r="F139" s="15"/>
      <c r="G139" s="12"/>
      <c r="H139" s="12"/>
      <c r="I139" s="12"/>
    </row>
    <row r="140" spans="1:9" x14ac:dyDescent="0.25">
      <c r="A140" s="14"/>
      <c r="B140" s="15"/>
      <c r="C140" s="15"/>
      <c r="D140" s="15"/>
      <c r="E140" s="15"/>
      <c r="F140" s="15"/>
      <c r="G140" s="12"/>
      <c r="H140" s="12"/>
      <c r="I140" s="12"/>
    </row>
    <row r="141" spans="1:9" x14ac:dyDescent="0.25">
      <c r="A141" s="14"/>
      <c r="B141" s="15"/>
      <c r="C141" s="15"/>
      <c r="D141" s="15"/>
      <c r="E141" s="15"/>
      <c r="F141" s="15"/>
      <c r="G141" s="12"/>
      <c r="H141" s="12"/>
      <c r="I141" s="12"/>
    </row>
    <row r="142" spans="1:9" x14ac:dyDescent="0.25">
      <c r="A142" s="14"/>
      <c r="B142" s="15"/>
      <c r="C142" s="15"/>
      <c r="D142" s="15"/>
      <c r="E142" s="15"/>
      <c r="F142" s="15"/>
      <c r="G142" s="12"/>
      <c r="H142" s="12"/>
      <c r="I142" s="12"/>
    </row>
  </sheetData>
  <sortState xmlns:xlrd2="http://schemas.microsoft.com/office/spreadsheetml/2017/richdata2" ref="A2:I143">
    <sortCondition ref="A1"/>
  </sortState>
  <mergeCells count="2">
    <mergeCell ref="K11:K14"/>
    <mergeCell ref="L11:L14"/>
  </mergeCells>
  <phoneticPr fontId="1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zoomScaleNormal="100" workbookViewId="0">
      <selection activeCell="L11" sqref="L11:L14"/>
    </sheetView>
  </sheetViews>
  <sheetFormatPr defaultRowHeight="15" x14ac:dyDescent="0.25"/>
  <cols>
    <col min="1" max="1" width="15.28515625" bestFit="1" customWidth="1"/>
    <col min="2" max="2" width="10.5703125" bestFit="1" customWidth="1"/>
    <col min="3" max="3" width="11.5703125" bestFit="1" customWidth="1"/>
    <col min="4" max="5" width="8.5703125" bestFit="1" customWidth="1"/>
    <col min="11" max="11" width="24.28515625" bestFit="1" customWidth="1"/>
    <col min="12" max="12" width="11" customWidth="1"/>
  </cols>
  <sheetData>
    <row r="1" spans="1:13" ht="16.5" thickBot="1" x14ac:dyDescent="0.35">
      <c r="A1" s="19" t="s">
        <v>0</v>
      </c>
      <c r="B1" s="19" t="s">
        <v>1</v>
      </c>
      <c r="C1" s="19" t="s">
        <v>2</v>
      </c>
      <c r="D1" s="19" t="s">
        <v>3</v>
      </c>
      <c r="E1" s="19" t="s">
        <v>20</v>
      </c>
      <c r="F1" s="19" t="s">
        <v>5</v>
      </c>
      <c r="G1" s="19" t="s">
        <v>6</v>
      </c>
      <c r="H1" s="19" t="s">
        <v>14</v>
      </c>
      <c r="I1" s="19" t="s">
        <v>12</v>
      </c>
      <c r="J1" s="18"/>
      <c r="K1" s="18"/>
      <c r="L1" s="11" t="s">
        <v>4</v>
      </c>
    </row>
    <row r="2" spans="1:13" x14ac:dyDescent="0.25">
      <c r="A2" s="38" t="s">
        <v>166</v>
      </c>
      <c r="B2" s="37">
        <v>725299.71100000001</v>
      </c>
      <c r="C2" s="37">
        <v>3891014.9569999999</v>
      </c>
      <c r="D2" s="37">
        <v>359.56</v>
      </c>
      <c r="E2" s="37">
        <v>359.55</v>
      </c>
      <c r="F2" s="21">
        <f t="shared" ref="F2:F7" si="0">E2-D2</f>
        <v>-9.9999999999909051E-3</v>
      </c>
      <c r="G2" s="21">
        <f t="shared" ref="G2:G7" si="1">F2^2</f>
        <v>9.9999999999818103E-5</v>
      </c>
      <c r="H2" s="21">
        <f t="shared" ref="H2:H7" si="2">SQRT(G2)</f>
        <v>9.9999999999909051E-3</v>
      </c>
      <c r="I2" s="21">
        <f t="shared" ref="I2:I7" si="3">(F2-$L$2)^2</f>
        <v>2.3272476233620224E-4</v>
      </c>
      <c r="J2" s="18"/>
      <c r="K2" s="23" t="s">
        <v>7</v>
      </c>
      <c r="L2" s="7">
        <f>AVERAGE(F:F)</f>
        <v>5.2553191489552167E-3</v>
      </c>
    </row>
    <row r="3" spans="1:13" x14ac:dyDescent="0.25">
      <c r="A3" s="38" t="s">
        <v>167</v>
      </c>
      <c r="B3" s="37">
        <v>744375.89500000002</v>
      </c>
      <c r="C3" s="37">
        <v>3935161.943</v>
      </c>
      <c r="D3" s="37">
        <v>972.92200000000003</v>
      </c>
      <c r="E3" s="37">
        <v>972.99</v>
      </c>
      <c r="F3" s="21">
        <f t="shared" si="0"/>
        <v>6.7999999999983629E-2</v>
      </c>
      <c r="G3" s="21">
        <f t="shared" si="1"/>
        <v>4.623999999997774E-3</v>
      </c>
      <c r="H3" s="21">
        <f t="shared" si="2"/>
        <v>6.7999999999983629E-2</v>
      </c>
      <c r="I3" s="21">
        <f t="shared" si="3"/>
        <v>3.9368949750974115E-3</v>
      </c>
      <c r="J3" s="18"/>
      <c r="K3" s="23" t="s">
        <v>8</v>
      </c>
      <c r="L3" s="33">
        <f>MIN(F:F)</f>
        <v>-0.16799999999989268</v>
      </c>
    </row>
    <row r="4" spans="1:13" x14ac:dyDescent="0.25">
      <c r="A4" s="38" t="s">
        <v>168</v>
      </c>
      <c r="B4" s="37">
        <v>765173.46600000001</v>
      </c>
      <c r="C4" s="37">
        <v>3977682.33</v>
      </c>
      <c r="D4" s="37">
        <v>1137.1279999999999</v>
      </c>
      <c r="E4" s="37">
        <v>1137.19</v>
      </c>
      <c r="F4" s="21">
        <f t="shared" si="0"/>
        <v>6.200000000012551E-2</v>
      </c>
      <c r="G4" s="21">
        <f t="shared" si="1"/>
        <v>3.8440000000155633E-3</v>
      </c>
      <c r="H4" s="21">
        <f t="shared" si="2"/>
        <v>6.200000000012551E-2</v>
      </c>
      <c r="I4" s="21">
        <f t="shared" si="3"/>
        <v>3.2199588049011724E-3</v>
      </c>
      <c r="J4" s="18"/>
      <c r="K4" s="23" t="s">
        <v>9</v>
      </c>
      <c r="L4" s="33">
        <f>MAX(F:F)</f>
        <v>0.22300000000018372</v>
      </c>
    </row>
    <row r="5" spans="1:13" x14ac:dyDescent="0.25">
      <c r="A5" s="38" t="s">
        <v>169</v>
      </c>
      <c r="B5" s="37">
        <v>747656.71299999999</v>
      </c>
      <c r="C5" s="37">
        <v>3940310.4130000002</v>
      </c>
      <c r="D5" s="37">
        <v>1071.819</v>
      </c>
      <c r="E5" s="37">
        <v>1071.81</v>
      </c>
      <c r="F5" s="21">
        <f t="shared" si="0"/>
        <v>-9.0000000000145519E-3</v>
      </c>
      <c r="G5" s="21">
        <f t="shared" si="1"/>
        <v>8.1000000000261933E-5</v>
      </c>
      <c r="H5" s="21">
        <f t="shared" si="2"/>
        <v>9.0000000000145519E-3</v>
      </c>
      <c r="I5" s="21">
        <f t="shared" si="3"/>
        <v>2.032141240389842E-4</v>
      </c>
      <c r="J5" s="18"/>
      <c r="K5" s="23" t="s">
        <v>10</v>
      </c>
      <c r="L5" s="33">
        <f>AVERAGE(H:H)</f>
        <v>4.6191489361711031E-2</v>
      </c>
    </row>
    <row r="6" spans="1:13" ht="18" x14ac:dyDescent="0.35">
      <c r="A6" s="38" t="s">
        <v>170</v>
      </c>
      <c r="B6" s="37">
        <v>751841.47</v>
      </c>
      <c r="C6" s="37">
        <v>3922588.4950000001</v>
      </c>
      <c r="D6" s="37">
        <v>1180.326</v>
      </c>
      <c r="E6" s="37">
        <v>1180.19</v>
      </c>
      <c r="F6" s="21">
        <f t="shared" si="0"/>
        <v>-0.13599999999996726</v>
      </c>
      <c r="G6" s="21">
        <f t="shared" si="1"/>
        <v>1.8495999999991096E-2</v>
      </c>
      <c r="H6" s="21">
        <f t="shared" si="2"/>
        <v>0.13599999999996726</v>
      </c>
      <c r="I6" s="21">
        <f t="shared" si="3"/>
        <v>1.9953065187863946E-2</v>
      </c>
      <c r="J6" s="18"/>
      <c r="K6" s="23" t="s">
        <v>13</v>
      </c>
      <c r="L6" s="33">
        <f>SQRT(SUM(G:G)/COUNTIF(G:G,"&gt;=0"))</f>
        <v>6.6844532232364168E-2</v>
      </c>
    </row>
    <row r="7" spans="1:13" x14ac:dyDescent="0.25">
      <c r="A7" s="38" t="s">
        <v>171</v>
      </c>
      <c r="B7" s="37">
        <v>749193.58100000001</v>
      </c>
      <c r="C7" s="37">
        <v>3920129.1030000001</v>
      </c>
      <c r="D7" s="37">
        <v>1077.4469999999999</v>
      </c>
      <c r="E7" s="37">
        <v>1077.67</v>
      </c>
      <c r="F7" s="21">
        <f t="shared" si="0"/>
        <v>0.22300000000018372</v>
      </c>
      <c r="G7" s="21">
        <f t="shared" si="1"/>
        <v>4.9729000000081937E-2</v>
      </c>
      <c r="H7" s="21">
        <f t="shared" si="2"/>
        <v>0.22300000000018372</v>
      </c>
      <c r="I7" s="21">
        <f t="shared" si="3"/>
        <v>4.7412746039003355E-2</v>
      </c>
      <c r="J7" s="18"/>
      <c r="K7" s="23" t="s">
        <v>11</v>
      </c>
      <c r="L7" s="33">
        <f>SQRT(AVERAGE(I:I))</f>
        <v>6.6637625332886793E-2</v>
      </c>
    </row>
    <row r="8" spans="1:13" x14ac:dyDescent="0.25">
      <c r="A8" s="38" t="s">
        <v>172</v>
      </c>
      <c r="B8" s="37">
        <v>769598.46900000004</v>
      </c>
      <c r="C8" s="37">
        <v>3866005.3930000002</v>
      </c>
      <c r="D8" s="37">
        <v>819.93899999999996</v>
      </c>
      <c r="E8" s="37">
        <v>819.98</v>
      </c>
      <c r="F8" s="21">
        <f t="shared" ref="F8:F13" si="4">E8-D8</f>
        <v>4.100000000005366E-2</v>
      </c>
      <c r="G8" s="21">
        <f t="shared" ref="G8:G13" si="5">F8^2</f>
        <v>1.6810000000044001E-3</v>
      </c>
      <c r="H8" s="21">
        <f t="shared" ref="H8:H13" si="6">SQRT(G8)</f>
        <v>4.100000000005366E-2</v>
      </c>
      <c r="I8" s="21">
        <f t="shared" ref="I8:I13" si="7">(F8-$L$2)^2</f>
        <v>1.2776822091468837E-3</v>
      </c>
      <c r="J8" s="18"/>
      <c r="K8" s="23" t="s">
        <v>15</v>
      </c>
      <c r="L8" s="33">
        <f>L2</f>
        <v>5.2553191489552167E-3</v>
      </c>
    </row>
    <row r="9" spans="1:13" x14ac:dyDescent="0.25">
      <c r="A9" s="38" t="s">
        <v>173</v>
      </c>
      <c r="B9" s="37">
        <v>739826.21100000001</v>
      </c>
      <c r="C9" s="37">
        <v>3929855.8360000001</v>
      </c>
      <c r="D9" s="37">
        <v>917.79899999999998</v>
      </c>
      <c r="E9" s="37">
        <v>917.77</v>
      </c>
      <c r="F9" s="21">
        <f t="shared" si="4"/>
        <v>-2.8999999999996362E-2</v>
      </c>
      <c r="G9" s="21">
        <f t="shared" si="5"/>
        <v>8.4099999999978896E-4</v>
      </c>
      <c r="H9" s="21">
        <f t="shared" si="6"/>
        <v>2.8999999999996362E-2</v>
      </c>
      <c r="I9" s="21">
        <f t="shared" si="7"/>
        <v>1.1734268899965287E-3</v>
      </c>
      <c r="J9" s="18"/>
      <c r="K9" s="23" t="s">
        <v>16</v>
      </c>
      <c r="L9" s="33">
        <f>MEDIAN(F:F)</f>
        <v>6.0000000000854925E-3</v>
      </c>
    </row>
    <row r="10" spans="1:13" ht="15.75" thickBot="1" x14ac:dyDescent="0.3">
      <c r="A10" s="38" t="s">
        <v>174</v>
      </c>
      <c r="B10" s="37">
        <v>738971.52</v>
      </c>
      <c r="C10" s="37">
        <v>3927363.5380000002</v>
      </c>
      <c r="D10" s="37">
        <v>932.37900000000002</v>
      </c>
      <c r="E10" s="37">
        <v>932.33</v>
      </c>
      <c r="F10" s="21">
        <f t="shared" si="4"/>
        <v>-4.8999999999978172E-2</v>
      </c>
      <c r="G10" s="21">
        <f t="shared" si="5"/>
        <v>2.400999999997861E-3</v>
      </c>
      <c r="H10" s="21">
        <f t="shared" si="6"/>
        <v>4.8999999999978172E-2</v>
      </c>
      <c r="I10" s="21">
        <f t="shared" si="7"/>
        <v>2.9436396559526182E-3</v>
      </c>
      <c r="J10" s="18"/>
      <c r="K10" s="23" t="s">
        <v>17</v>
      </c>
      <c r="L10" s="34">
        <f>SKEW(F:F)</f>
        <v>-0.13515929812848079</v>
      </c>
    </row>
    <row r="11" spans="1:13" x14ac:dyDescent="0.25">
      <c r="A11" s="38" t="s">
        <v>175</v>
      </c>
      <c r="B11" s="37">
        <v>735924.75600000005</v>
      </c>
      <c r="C11" s="37">
        <v>3924033.0839999998</v>
      </c>
      <c r="D11" s="37">
        <v>969.35199999999998</v>
      </c>
      <c r="E11" s="37">
        <v>969.2</v>
      </c>
      <c r="F11" s="21">
        <f t="shared" si="4"/>
        <v>-0.15199999999992997</v>
      </c>
      <c r="G11" s="21">
        <f t="shared" si="5"/>
        <v>2.3103999999978711E-2</v>
      </c>
      <c r="H11" s="21">
        <f t="shared" si="6"/>
        <v>0.15199999999992997</v>
      </c>
      <c r="I11" s="21">
        <f t="shared" si="7"/>
        <v>2.4729235400617736E-2</v>
      </c>
      <c r="J11" s="18"/>
      <c r="K11" s="43" t="s">
        <v>29</v>
      </c>
      <c r="L11" s="47">
        <f>PERCENTILE(H:H,0.95)</f>
        <v>0.1471999999999411</v>
      </c>
    </row>
    <row r="12" spans="1:13" x14ac:dyDescent="0.25">
      <c r="A12" s="38" t="s">
        <v>176</v>
      </c>
      <c r="B12" s="37">
        <v>749600.72</v>
      </c>
      <c r="C12" s="37">
        <v>3949716.2209999999</v>
      </c>
      <c r="D12" s="37">
        <v>1094.2850000000001</v>
      </c>
      <c r="E12" s="37">
        <v>1094.29</v>
      </c>
      <c r="F12" s="21">
        <f t="shared" si="4"/>
        <v>4.9999999998817657E-3</v>
      </c>
      <c r="G12" s="21">
        <f t="shared" si="5"/>
        <v>2.4999999998817658E-5</v>
      </c>
      <c r="H12" s="21">
        <f t="shared" si="6"/>
        <v>4.9999999998817657E-3</v>
      </c>
      <c r="I12" s="21">
        <f t="shared" si="7"/>
        <v>6.5187867883591096E-8</v>
      </c>
      <c r="J12" s="18"/>
      <c r="K12" s="44"/>
      <c r="L12" s="48"/>
    </row>
    <row r="13" spans="1:13" x14ac:dyDescent="0.25">
      <c r="A13" s="38" t="s">
        <v>177</v>
      </c>
      <c r="B13" s="37">
        <v>735471.40700000001</v>
      </c>
      <c r="C13" s="37">
        <v>3931590.3709999998</v>
      </c>
      <c r="D13" s="37">
        <v>927.74800000000005</v>
      </c>
      <c r="E13" s="37">
        <v>927.63</v>
      </c>
      <c r="F13" s="21">
        <f t="shared" si="4"/>
        <v>-0.11800000000005184</v>
      </c>
      <c r="G13" s="21">
        <f t="shared" si="5"/>
        <v>1.3924000000012234E-2</v>
      </c>
      <c r="H13" s="21">
        <f t="shared" si="6"/>
        <v>0.11800000000005184</v>
      </c>
      <c r="I13" s="21">
        <f t="shared" si="7"/>
        <v>1.5191873698523586E-2</v>
      </c>
      <c r="J13" s="18"/>
      <c r="K13" s="45"/>
      <c r="L13" s="49"/>
    </row>
    <row r="14" spans="1:13" ht="15.75" thickBot="1" x14ac:dyDescent="0.3">
      <c r="A14" s="36" t="s">
        <v>178</v>
      </c>
      <c r="B14" s="21">
        <v>746831.36600000004</v>
      </c>
      <c r="C14" s="21">
        <v>3947239.0920000002</v>
      </c>
      <c r="D14" s="21">
        <v>1136.6579999999999</v>
      </c>
      <c r="E14" s="21">
        <v>1136.6600000000001</v>
      </c>
      <c r="F14" s="21">
        <f t="shared" ref="F14:F41" si="8">E14-D14</f>
        <v>2.00000000018008E-3</v>
      </c>
      <c r="G14" s="21">
        <f t="shared" ref="G14:G41" si="9">F14^2</f>
        <v>4.00000000072032E-6</v>
      </c>
      <c r="H14" s="21">
        <f t="shared" ref="H14:H41" si="10">SQRT(G14)</f>
        <v>2.00000000018008E-3</v>
      </c>
      <c r="I14" s="21">
        <f t="shared" ref="I14:I41" si="11">(F14-$L$2)^2</f>
        <v>1.0597102760382081E-5</v>
      </c>
      <c r="J14" s="18"/>
      <c r="K14" s="46"/>
      <c r="L14" s="50"/>
    </row>
    <row r="15" spans="1:13" ht="18" x14ac:dyDescent="0.35">
      <c r="A15" s="36" t="s">
        <v>179</v>
      </c>
      <c r="B15" s="21">
        <v>756227.30700000003</v>
      </c>
      <c r="C15" s="21">
        <v>3958215.7119999998</v>
      </c>
      <c r="D15" s="21">
        <v>980.13599999999997</v>
      </c>
      <c r="E15" s="21">
        <v>980.18</v>
      </c>
      <c r="F15" s="21">
        <f t="shared" si="8"/>
        <v>4.399999999998272E-2</v>
      </c>
      <c r="G15" s="21">
        <f t="shared" si="9"/>
        <v>1.9359999999984793E-3</v>
      </c>
      <c r="H15" s="21">
        <f t="shared" si="10"/>
        <v>4.399999999998272E-2</v>
      </c>
      <c r="I15" s="21">
        <f t="shared" si="11"/>
        <v>1.5011502942479773E-3</v>
      </c>
      <c r="J15" s="18"/>
      <c r="K15" s="22" t="s">
        <v>30</v>
      </c>
      <c r="L15" s="32">
        <v>0.3</v>
      </c>
      <c r="M15" s="32"/>
    </row>
    <row r="16" spans="1:13" ht="21" x14ac:dyDescent="0.25">
      <c r="A16" s="36" t="s">
        <v>180</v>
      </c>
      <c r="B16" s="21">
        <v>761509.21799999999</v>
      </c>
      <c r="C16" s="21">
        <v>3865643.62</v>
      </c>
      <c r="D16" s="21">
        <v>602.99800000000005</v>
      </c>
      <c r="E16" s="21">
        <v>602.97</v>
      </c>
      <c r="F16" s="21">
        <f t="shared" si="8"/>
        <v>-2.8000000000020009E-2</v>
      </c>
      <c r="G16" s="21">
        <f t="shared" si="9"/>
        <v>7.840000000011205E-4</v>
      </c>
      <c r="H16" s="21">
        <f t="shared" si="10"/>
        <v>2.8000000000020009E-2</v>
      </c>
      <c r="I16" s="21">
        <f t="shared" si="11"/>
        <v>1.1059162517001984E-3</v>
      </c>
      <c r="J16" s="18"/>
      <c r="K16" s="18"/>
      <c r="L16" s="16"/>
    </row>
    <row r="17" spans="1:12" ht="21" x14ac:dyDescent="0.25">
      <c r="A17" s="36" t="s">
        <v>181</v>
      </c>
      <c r="B17" s="21">
        <v>741881.36699999997</v>
      </c>
      <c r="C17" s="21">
        <v>3942385.5090000001</v>
      </c>
      <c r="D17" s="21">
        <v>928.90499999999997</v>
      </c>
      <c r="E17" s="21">
        <v>929.01</v>
      </c>
      <c r="F17" s="21">
        <f t="shared" si="8"/>
        <v>0.10500000000001819</v>
      </c>
      <c r="G17" s="21">
        <f t="shared" si="9"/>
        <v>1.102500000000382E-2</v>
      </c>
      <c r="H17" s="21">
        <f t="shared" si="10"/>
        <v>0.10500000000001819</v>
      </c>
      <c r="I17" s="21">
        <f t="shared" si="11"/>
        <v>9.9490013580804081E-3</v>
      </c>
      <c r="J17" s="18"/>
      <c r="K17" s="18"/>
      <c r="L17" s="16"/>
    </row>
    <row r="18" spans="1:12" x14ac:dyDescent="0.25">
      <c r="A18" s="36" t="s">
        <v>182</v>
      </c>
      <c r="B18" s="21">
        <v>730717.03200000001</v>
      </c>
      <c r="C18" s="21">
        <v>3848844.7209999999</v>
      </c>
      <c r="D18" s="21">
        <v>159.69</v>
      </c>
      <c r="E18" s="21">
        <v>159.77000000000001</v>
      </c>
      <c r="F18" s="21">
        <f t="shared" si="8"/>
        <v>8.0000000000012506E-2</v>
      </c>
      <c r="G18" s="21">
        <f t="shared" si="9"/>
        <v>6.4000000000020013E-3</v>
      </c>
      <c r="H18" s="21">
        <f t="shared" si="10"/>
        <v>8.0000000000012506E-2</v>
      </c>
      <c r="I18" s="21">
        <f t="shared" si="11"/>
        <v>5.58676731552641E-3</v>
      </c>
      <c r="J18" s="18"/>
      <c r="K18" s="23"/>
      <c r="L18" s="32"/>
    </row>
    <row r="19" spans="1:12" x14ac:dyDescent="0.25">
      <c r="A19" s="36" t="s">
        <v>183</v>
      </c>
      <c r="B19" s="21">
        <v>762981.81599999999</v>
      </c>
      <c r="C19" s="21">
        <v>3984922.1349999998</v>
      </c>
      <c r="D19" s="21">
        <v>996.81399999999996</v>
      </c>
      <c r="E19" s="21">
        <v>996.82</v>
      </c>
      <c r="F19" s="21">
        <f t="shared" si="8"/>
        <v>6.0000000000854925E-3</v>
      </c>
      <c r="G19" s="21">
        <f t="shared" si="9"/>
        <v>3.6000000001025907E-5</v>
      </c>
      <c r="H19" s="21">
        <f t="shared" si="10"/>
        <v>6.0000000000854925E-3</v>
      </c>
      <c r="I19" s="21">
        <f t="shared" si="11"/>
        <v>5.5454957004011196E-7</v>
      </c>
      <c r="J19" s="18"/>
      <c r="K19" s="18"/>
      <c r="L19" s="18"/>
    </row>
    <row r="20" spans="1:12" x14ac:dyDescent="0.25">
      <c r="A20" s="36" t="s">
        <v>184</v>
      </c>
      <c r="B20" s="21">
        <v>747896.978</v>
      </c>
      <c r="C20" s="21">
        <v>3944570.5180000002</v>
      </c>
      <c r="D20" s="21">
        <v>1073.204</v>
      </c>
      <c r="E20" s="21">
        <v>1073.2</v>
      </c>
      <c r="F20" s="21">
        <f t="shared" si="8"/>
        <v>-3.9999999999054126E-3</v>
      </c>
      <c r="G20" s="21">
        <f t="shared" si="9"/>
        <v>1.5999999999243301E-5</v>
      </c>
      <c r="H20" s="21">
        <f t="shared" si="10"/>
        <v>3.9999999999054126E-3</v>
      </c>
      <c r="I20" s="21">
        <f t="shared" si="11"/>
        <v>8.5660932547266259E-5</v>
      </c>
      <c r="J20" s="18"/>
      <c r="K20" s="18"/>
      <c r="L20" s="18"/>
    </row>
    <row r="21" spans="1:12" x14ac:dyDescent="0.25">
      <c r="A21" s="36" t="s">
        <v>185</v>
      </c>
      <c r="B21" s="21">
        <v>747720.04399999999</v>
      </c>
      <c r="C21" s="21">
        <v>3938268.0950000002</v>
      </c>
      <c r="D21" s="21">
        <v>1056.8520000000001</v>
      </c>
      <c r="E21" s="21">
        <v>1056.8699999999999</v>
      </c>
      <c r="F21" s="21">
        <f t="shared" si="8"/>
        <v>1.799999999980173E-2</v>
      </c>
      <c r="G21" s="21">
        <f t="shared" si="9"/>
        <v>3.2399999999286228E-4</v>
      </c>
      <c r="H21" s="21">
        <f t="shared" si="10"/>
        <v>1.799999999980173E-2</v>
      </c>
      <c r="I21" s="21">
        <f t="shared" si="11"/>
        <v>1.6242688998993379E-4</v>
      </c>
      <c r="J21" s="18"/>
      <c r="K21" s="18"/>
      <c r="L21" s="18"/>
    </row>
    <row r="22" spans="1:12" x14ac:dyDescent="0.25">
      <c r="A22" s="36" t="s">
        <v>186</v>
      </c>
      <c r="B22" s="21">
        <v>740849.32799999998</v>
      </c>
      <c r="C22" s="21">
        <v>3956220.2439999999</v>
      </c>
      <c r="D22" s="21">
        <v>1056.655</v>
      </c>
      <c r="E22" s="21">
        <v>1056.72</v>
      </c>
      <c r="F22" s="21">
        <f t="shared" si="8"/>
        <v>6.500000000005457E-2</v>
      </c>
      <c r="G22" s="21">
        <f t="shared" si="9"/>
        <v>4.2250000000070937E-3</v>
      </c>
      <c r="H22" s="21">
        <f t="shared" si="10"/>
        <v>6.500000000005457E-2</v>
      </c>
      <c r="I22" s="21">
        <f t="shared" si="11"/>
        <v>3.5694268899997177E-3</v>
      </c>
      <c r="J22" s="18"/>
      <c r="K22" s="18"/>
      <c r="L22" s="18"/>
    </row>
    <row r="23" spans="1:12" x14ac:dyDescent="0.25">
      <c r="A23" s="36" t="s">
        <v>187</v>
      </c>
      <c r="B23" s="21">
        <v>736863.43700000003</v>
      </c>
      <c r="C23" s="21">
        <v>3966284.6290000002</v>
      </c>
      <c r="D23" s="21">
        <v>1005.676</v>
      </c>
      <c r="E23" s="21">
        <v>1005.66</v>
      </c>
      <c r="F23" s="21">
        <f t="shared" si="8"/>
        <v>-1.6000000000076398E-2</v>
      </c>
      <c r="G23" s="21">
        <f t="shared" si="9"/>
        <v>2.560000000024447E-4</v>
      </c>
      <c r="H23" s="21">
        <f t="shared" si="10"/>
        <v>1.6000000000076398E-2</v>
      </c>
      <c r="I23" s="21">
        <f t="shared" si="11"/>
        <v>4.5178859212719006E-4</v>
      </c>
      <c r="J23" s="18"/>
      <c r="K23" s="18"/>
      <c r="L23" s="18"/>
    </row>
    <row r="24" spans="1:12" x14ac:dyDescent="0.25">
      <c r="A24" s="36" t="s">
        <v>188</v>
      </c>
      <c r="B24" s="21">
        <v>763376.80099999998</v>
      </c>
      <c r="C24" s="21">
        <v>3971346.8480000002</v>
      </c>
      <c r="D24" s="21">
        <v>1172.8409999999999</v>
      </c>
      <c r="E24" s="21">
        <v>1172.83</v>
      </c>
      <c r="F24" s="21">
        <f t="shared" si="8"/>
        <v>-1.0999999999967258E-2</v>
      </c>
      <c r="G24" s="21">
        <f t="shared" si="9"/>
        <v>1.2099999999927968E-4</v>
      </c>
      <c r="H24" s="21">
        <f t="shared" si="10"/>
        <v>1.0999999999967258E-2</v>
      </c>
      <c r="I24" s="21">
        <f t="shared" si="11"/>
        <v>2.642354006333257E-4</v>
      </c>
      <c r="J24" s="18"/>
      <c r="K24" s="18"/>
      <c r="L24" s="18"/>
    </row>
    <row r="25" spans="1:12" x14ac:dyDescent="0.25">
      <c r="A25" s="36" t="s">
        <v>189</v>
      </c>
      <c r="B25" s="21">
        <v>749151.80200000003</v>
      </c>
      <c r="C25" s="21">
        <v>3837350.0669999998</v>
      </c>
      <c r="D25" s="21">
        <v>474.75799999999998</v>
      </c>
      <c r="E25" s="21">
        <v>474.78</v>
      </c>
      <c r="F25" s="21">
        <f t="shared" si="8"/>
        <v>2.199999999999136E-2</v>
      </c>
      <c r="G25" s="21">
        <f t="shared" si="9"/>
        <v>4.8399999999961983E-4</v>
      </c>
      <c r="H25" s="21">
        <f t="shared" si="10"/>
        <v>2.199999999999136E-2</v>
      </c>
      <c r="I25" s="21">
        <f t="shared" si="11"/>
        <v>2.8038433680305648E-4</v>
      </c>
      <c r="J25" s="18"/>
      <c r="K25" s="18"/>
      <c r="L25" s="18"/>
    </row>
    <row r="26" spans="1:12" x14ac:dyDescent="0.25">
      <c r="A26" s="36" t="s">
        <v>190</v>
      </c>
      <c r="B26" s="21">
        <v>726127.75800000003</v>
      </c>
      <c r="C26" s="21">
        <v>3952458.6660000002</v>
      </c>
      <c r="D26" s="21">
        <v>793.36900000000003</v>
      </c>
      <c r="E26" s="21">
        <v>793.38</v>
      </c>
      <c r="F26" s="21">
        <f t="shared" si="8"/>
        <v>1.0999999999967258E-2</v>
      </c>
      <c r="G26" s="21">
        <f t="shared" si="9"/>
        <v>1.2099999999927968E-4</v>
      </c>
      <c r="H26" s="21">
        <f t="shared" si="10"/>
        <v>1.0999999999967258E-2</v>
      </c>
      <c r="I26" s="21">
        <f t="shared" si="11"/>
        <v>3.3001358079984431E-5</v>
      </c>
      <c r="J26" s="18"/>
      <c r="K26" s="18"/>
      <c r="L26" s="18"/>
    </row>
    <row r="27" spans="1:12" x14ac:dyDescent="0.25">
      <c r="A27" s="36" t="s">
        <v>191</v>
      </c>
      <c r="B27" s="21">
        <v>736468.00199999998</v>
      </c>
      <c r="C27" s="21">
        <v>3975749.0060000001</v>
      </c>
      <c r="D27" s="21">
        <v>834.16499999999996</v>
      </c>
      <c r="E27" s="21">
        <v>834.2</v>
      </c>
      <c r="F27" s="21">
        <f t="shared" si="8"/>
        <v>3.5000000000081855E-2</v>
      </c>
      <c r="G27" s="21">
        <f t="shared" si="9"/>
        <v>1.2250000000057298E-3</v>
      </c>
      <c r="H27" s="21">
        <f t="shared" si="10"/>
        <v>3.5000000000081855E-2</v>
      </c>
      <c r="I27" s="21">
        <f t="shared" si="11"/>
        <v>8.8474603893537961E-4</v>
      </c>
      <c r="J27" s="18"/>
      <c r="K27" s="18"/>
      <c r="L27" s="18"/>
    </row>
    <row r="28" spans="1:12" x14ac:dyDescent="0.25">
      <c r="A28" s="36" t="s">
        <v>192</v>
      </c>
      <c r="B28" s="21">
        <v>730614.12899999996</v>
      </c>
      <c r="C28" s="21">
        <v>3959241.6749999998</v>
      </c>
      <c r="D28" s="21">
        <v>753.649</v>
      </c>
      <c r="E28" s="21">
        <v>753.74</v>
      </c>
      <c r="F28" s="21">
        <f t="shared" si="8"/>
        <v>9.1000000000008185E-2</v>
      </c>
      <c r="G28" s="21">
        <f t="shared" si="9"/>
        <v>8.2810000000014903E-3</v>
      </c>
      <c r="H28" s="21">
        <f t="shared" si="10"/>
        <v>9.1000000000008185E-2</v>
      </c>
      <c r="I28" s="21">
        <f t="shared" si="11"/>
        <v>7.3521502942489299E-3</v>
      </c>
      <c r="J28" s="18"/>
      <c r="K28" s="18"/>
      <c r="L28" s="18"/>
    </row>
    <row r="29" spans="1:12" x14ac:dyDescent="0.25">
      <c r="A29" s="36" t="s">
        <v>193</v>
      </c>
      <c r="B29" s="21">
        <v>745296.74</v>
      </c>
      <c r="C29" s="21">
        <v>3938432.0809999998</v>
      </c>
      <c r="D29" s="21">
        <v>985.91099999999994</v>
      </c>
      <c r="E29" s="21">
        <v>985.98</v>
      </c>
      <c r="F29" s="21">
        <f t="shared" si="8"/>
        <v>6.9000000000073669E-2</v>
      </c>
      <c r="G29" s="21">
        <f t="shared" si="9"/>
        <v>4.761000000010166E-3</v>
      </c>
      <c r="H29" s="21">
        <f t="shared" si="10"/>
        <v>6.9000000000073669E-2</v>
      </c>
      <c r="I29" s="21">
        <f t="shared" si="11"/>
        <v>4.0633843368109478E-3</v>
      </c>
      <c r="J29" s="18"/>
      <c r="K29" s="18"/>
      <c r="L29" s="18"/>
    </row>
    <row r="30" spans="1:12" x14ac:dyDescent="0.25">
      <c r="A30" s="36" t="s">
        <v>194</v>
      </c>
      <c r="B30" s="21">
        <v>748042.799</v>
      </c>
      <c r="C30" s="21">
        <v>3945028.3650000002</v>
      </c>
      <c r="D30" s="21">
        <v>1076.643</v>
      </c>
      <c r="E30" s="21">
        <v>1076.68</v>
      </c>
      <c r="F30" s="21">
        <f t="shared" si="8"/>
        <v>3.7000000000034561E-2</v>
      </c>
      <c r="G30" s="21">
        <f t="shared" si="9"/>
        <v>1.3690000000025574E-3</v>
      </c>
      <c r="H30" s="21">
        <f t="shared" si="10"/>
        <v>3.7000000000034561E-2</v>
      </c>
      <c r="I30" s="21">
        <f t="shared" si="11"/>
        <v>1.0077247623368835E-3</v>
      </c>
      <c r="J30" s="18"/>
      <c r="K30" s="18"/>
      <c r="L30" s="18"/>
    </row>
    <row r="31" spans="1:12" x14ac:dyDescent="0.25">
      <c r="A31" s="36" t="s">
        <v>195</v>
      </c>
      <c r="B31" s="21">
        <v>763575.68200000003</v>
      </c>
      <c r="C31" s="21">
        <v>3868075.8289999999</v>
      </c>
      <c r="D31" s="21">
        <v>649.13599999999997</v>
      </c>
      <c r="E31" s="21">
        <v>649.1</v>
      </c>
      <c r="F31" s="21">
        <f t="shared" si="8"/>
        <v>-3.5999999999944521E-2</v>
      </c>
      <c r="G31" s="21">
        <f t="shared" si="9"/>
        <v>1.2959999999960054E-3</v>
      </c>
      <c r="H31" s="21">
        <f t="shared" si="10"/>
        <v>3.5999999999944521E-2</v>
      </c>
      <c r="I31" s="21">
        <f t="shared" si="11"/>
        <v>1.7020013580775735E-3</v>
      </c>
      <c r="J31" s="18"/>
      <c r="K31" s="18"/>
      <c r="L31" s="18"/>
    </row>
    <row r="32" spans="1:12" x14ac:dyDescent="0.25">
      <c r="A32" s="36" t="s">
        <v>196</v>
      </c>
      <c r="B32" s="21">
        <v>748407.09100000001</v>
      </c>
      <c r="C32" s="21">
        <v>3949563.3840000001</v>
      </c>
      <c r="D32" s="21">
        <v>1107.9960000000001</v>
      </c>
      <c r="E32" s="21">
        <v>1107.99</v>
      </c>
      <c r="F32" s="21">
        <f t="shared" si="8"/>
        <v>-6.0000000000854925E-3</v>
      </c>
      <c r="G32" s="21">
        <f t="shared" si="9"/>
        <v>3.6000000001025907E-5</v>
      </c>
      <c r="H32" s="21">
        <f t="shared" si="10"/>
        <v>6.0000000000854925E-3</v>
      </c>
      <c r="I32" s="21">
        <f t="shared" si="11"/>
        <v>1.2668220914676249E-4</v>
      </c>
      <c r="J32" s="18"/>
      <c r="K32" s="18"/>
      <c r="L32" s="18"/>
    </row>
    <row r="33" spans="1:12" x14ac:dyDescent="0.25">
      <c r="A33" s="36" t="s">
        <v>197</v>
      </c>
      <c r="B33" s="21">
        <v>733987.79599999997</v>
      </c>
      <c r="C33" s="21">
        <v>3939316.7880000002</v>
      </c>
      <c r="D33" s="21">
        <v>875.39200000000005</v>
      </c>
      <c r="E33" s="21">
        <v>875.4</v>
      </c>
      <c r="F33" s="21">
        <f t="shared" si="8"/>
        <v>7.9999999999245119E-3</v>
      </c>
      <c r="G33" s="21">
        <f t="shared" si="9"/>
        <v>6.3999999998792196E-5</v>
      </c>
      <c r="H33" s="21">
        <f t="shared" si="10"/>
        <v>7.9999999999245119E-3</v>
      </c>
      <c r="I33" s="21">
        <f t="shared" si="11"/>
        <v>7.5332729736775345E-6</v>
      </c>
      <c r="J33" s="18"/>
      <c r="K33" s="18"/>
      <c r="L33" s="18"/>
    </row>
    <row r="34" spans="1:12" x14ac:dyDescent="0.25">
      <c r="A34" s="36" t="s">
        <v>198</v>
      </c>
      <c r="B34" s="21">
        <v>749830.902</v>
      </c>
      <c r="C34" s="21">
        <v>3949014.5619999999</v>
      </c>
      <c r="D34" s="21">
        <v>1079.8610000000001</v>
      </c>
      <c r="E34" s="21">
        <v>1079.8900000000001</v>
      </c>
      <c r="F34" s="21">
        <f t="shared" si="8"/>
        <v>2.8999999999996362E-2</v>
      </c>
      <c r="G34" s="21">
        <f t="shared" si="9"/>
        <v>8.4099999999978896E-4</v>
      </c>
      <c r="H34" s="21">
        <f t="shared" si="10"/>
        <v>2.8999999999996362E-2</v>
      </c>
      <c r="I34" s="21">
        <f t="shared" si="11"/>
        <v>5.6380986871780003E-4</v>
      </c>
      <c r="J34" s="18"/>
      <c r="K34" s="18"/>
      <c r="L34" s="18"/>
    </row>
    <row r="35" spans="1:12" x14ac:dyDescent="0.25">
      <c r="A35" s="36" t="s">
        <v>199</v>
      </c>
      <c r="B35" s="21">
        <v>751069.84600000002</v>
      </c>
      <c r="C35" s="21">
        <v>3839010.8229999999</v>
      </c>
      <c r="D35" s="21">
        <v>469.15499999999997</v>
      </c>
      <c r="E35" s="21">
        <v>469.18</v>
      </c>
      <c r="F35" s="21">
        <f t="shared" si="8"/>
        <v>2.5000000000034106E-2</v>
      </c>
      <c r="G35" s="21">
        <f t="shared" si="9"/>
        <v>6.2500000000170535E-4</v>
      </c>
      <c r="H35" s="21">
        <f t="shared" si="10"/>
        <v>2.5000000000034106E-2</v>
      </c>
      <c r="I35" s="21">
        <f t="shared" si="11"/>
        <v>3.8985242191096135E-4</v>
      </c>
      <c r="J35" s="18"/>
      <c r="K35" s="18"/>
      <c r="L35" s="18"/>
    </row>
    <row r="36" spans="1:12" x14ac:dyDescent="0.25">
      <c r="A36" s="36" t="s">
        <v>200</v>
      </c>
      <c r="B36" s="21">
        <v>740975.63</v>
      </c>
      <c r="C36" s="21">
        <v>3935243.4580000001</v>
      </c>
      <c r="D36" s="21">
        <v>919.26</v>
      </c>
      <c r="E36" s="21">
        <v>919.24</v>
      </c>
      <c r="F36" s="21">
        <f t="shared" si="8"/>
        <v>-1.999999999998181E-2</v>
      </c>
      <c r="G36" s="21">
        <f t="shared" si="9"/>
        <v>3.9999999999927241E-4</v>
      </c>
      <c r="H36" s="21">
        <f t="shared" si="10"/>
        <v>1.999999999998181E-2</v>
      </c>
      <c r="I36" s="21">
        <f t="shared" si="11"/>
        <v>6.378311453146653E-4</v>
      </c>
      <c r="J36" s="18"/>
      <c r="K36" s="18"/>
      <c r="L36" s="18"/>
    </row>
    <row r="37" spans="1:12" x14ac:dyDescent="0.25">
      <c r="A37" s="36" t="s">
        <v>201</v>
      </c>
      <c r="B37" s="21">
        <v>752055.88600000006</v>
      </c>
      <c r="C37" s="21">
        <v>3949664.148</v>
      </c>
      <c r="D37" s="21">
        <v>1054.394</v>
      </c>
      <c r="E37" s="21">
        <v>1054.3800000000001</v>
      </c>
      <c r="F37" s="21">
        <f t="shared" si="8"/>
        <v>-1.3999999999896318E-2</v>
      </c>
      <c r="G37" s="21">
        <f t="shared" si="9"/>
        <v>1.9599999999709688E-4</v>
      </c>
      <c r="H37" s="21">
        <f t="shared" si="10"/>
        <v>1.3999999999896318E-2</v>
      </c>
      <c r="I37" s="21">
        <f t="shared" si="11"/>
        <v>3.7076731552412862E-4</v>
      </c>
      <c r="J37" s="18"/>
      <c r="K37" s="18"/>
      <c r="L37" s="18"/>
    </row>
    <row r="38" spans="1:12" x14ac:dyDescent="0.25">
      <c r="A38" s="36" t="s">
        <v>202</v>
      </c>
      <c r="B38" s="21">
        <v>726184.01500000001</v>
      </c>
      <c r="C38" s="21">
        <v>3894510.5</v>
      </c>
      <c r="D38" s="21">
        <v>378.654</v>
      </c>
      <c r="E38" s="21">
        <v>378.69</v>
      </c>
      <c r="F38" s="21">
        <f t="shared" si="8"/>
        <v>3.6000000000001364E-2</v>
      </c>
      <c r="G38" s="21">
        <f t="shared" si="9"/>
        <v>1.2960000000000983E-3</v>
      </c>
      <c r="H38" s="21">
        <f t="shared" si="10"/>
        <v>3.6000000000001364E-2</v>
      </c>
      <c r="I38" s="21">
        <f t="shared" si="11"/>
        <v>9.452354006326836E-4</v>
      </c>
      <c r="J38" s="18"/>
      <c r="K38" s="18"/>
      <c r="L38" s="18"/>
    </row>
    <row r="39" spans="1:12" x14ac:dyDescent="0.25">
      <c r="A39" s="36" t="s">
        <v>203</v>
      </c>
      <c r="B39" s="21">
        <v>756010.14500000002</v>
      </c>
      <c r="C39" s="21">
        <v>3927574.7960000001</v>
      </c>
      <c r="D39" s="21">
        <v>1680.6320000000001</v>
      </c>
      <c r="E39" s="21">
        <v>1680.53</v>
      </c>
      <c r="F39" s="21">
        <f t="shared" si="8"/>
        <v>-0.10200000000008913</v>
      </c>
      <c r="G39" s="21">
        <f t="shared" si="9"/>
        <v>1.0404000000018183E-2</v>
      </c>
      <c r="H39" s="21">
        <f t="shared" si="10"/>
        <v>0.10200000000008913</v>
      </c>
      <c r="I39" s="21">
        <f t="shared" si="11"/>
        <v>1.1503703485763359E-2</v>
      </c>
      <c r="J39" s="18"/>
      <c r="K39" s="18"/>
      <c r="L39" s="18"/>
    </row>
    <row r="40" spans="1:12" x14ac:dyDescent="0.25">
      <c r="A40" s="36" t="s">
        <v>204</v>
      </c>
      <c r="B40" s="21">
        <v>738303.30599999998</v>
      </c>
      <c r="C40" s="21">
        <v>3966360.0630000001</v>
      </c>
      <c r="D40" s="21">
        <v>1057.9390000000001</v>
      </c>
      <c r="E40" s="21">
        <v>1057.92</v>
      </c>
      <c r="F40" s="21">
        <f t="shared" si="8"/>
        <v>-1.9000000000005457E-2</v>
      </c>
      <c r="G40" s="21">
        <f t="shared" si="9"/>
        <v>3.6100000000020735E-4</v>
      </c>
      <c r="H40" s="21">
        <f t="shared" si="10"/>
        <v>1.9000000000005457E-2</v>
      </c>
      <c r="I40" s="21">
        <f t="shared" si="11"/>
        <v>5.8832050701793841E-4</v>
      </c>
      <c r="J40" s="18"/>
      <c r="K40" s="18"/>
      <c r="L40" s="18"/>
    </row>
    <row r="41" spans="1:12" x14ac:dyDescent="0.25">
      <c r="A41" s="36" t="s">
        <v>205</v>
      </c>
      <c r="B41" s="21">
        <v>739829.87600000005</v>
      </c>
      <c r="C41" s="21">
        <v>3959382.1710000001</v>
      </c>
      <c r="D41" s="21">
        <v>1074.2739999999999</v>
      </c>
      <c r="E41" s="21">
        <v>1074.28</v>
      </c>
      <c r="F41" s="21">
        <f t="shared" si="8"/>
        <v>6.0000000000854925E-3</v>
      </c>
      <c r="G41" s="21">
        <f t="shared" si="9"/>
        <v>3.6000000001025907E-5</v>
      </c>
      <c r="H41" s="21">
        <f t="shared" si="10"/>
        <v>6.0000000000854925E-3</v>
      </c>
      <c r="I41" s="21">
        <f t="shared" si="11"/>
        <v>5.5454957004011196E-7</v>
      </c>
      <c r="J41" s="18"/>
      <c r="K41" s="18"/>
      <c r="L41" s="18"/>
    </row>
    <row r="42" spans="1:12" x14ac:dyDescent="0.25">
      <c r="A42" s="36" t="s">
        <v>206</v>
      </c>
      <c r="B42" s="21">
        <v>736421.22600000002</v>
      </c>
      <c r="C42" s="21">
        <v>3974740.2590000001</v>
      </c>
      <c r="D42" s="21">
        <v>863.10699999999997</v>
      </c>
      <c r="E42" s="21">
        <v>863.11</v>
      </c>
      <c r="F42" s="21">
        <f t="shared" ref="F42:F46" si="12">E42-D42</f>
        <v>3.0000000000427463E-3</v>
      </c>
      <c r="G42" s="21">
        <f t="shared" ref="G42:G46" si="13">F42^2</f>
        <v>9.0000000002564767E-6</v>
      </c>
      <c r="H42" s="21">
        <f t="shared" ref="H42:H46" si="14">SQRT(G42)</f>
        <v>3.0000000000427463E-3</v>
      </c>
      <c r="I42" s="21">
        <f t="shared" ref="I42:I46" si="15">(F42-$L$2)^2</f>
        <v>5.0864644634512702E-6</v>
      </c>
      <c r="J42" s="18"/>
      <c r="K42" s="18"/>
      <c r="L42" s="18"/>
    </row>
    <row r="43" spans="1:12" x14ac:dyDescent="0.25">
      <c r="A43" s="36" t="s">
        <v>207</v>
      </c>
      <c r="B43" s="21">
        <v>723337.81099999999</v>
      </c>
      <c r="C43" s="21">
        <v>3971546.8489999999</v>
      </c>
      <c r="D43" s="21">
        <v>607.38800000000003</v>
      </c>
      <c r="E43" s="21">
        <v>607.39</v>
      </c>
      <c r="F43" s="21">
        <f t="shared" si="12"/>
        <v>1.9999999999527063E-3</v>
      </c>
      <c r="G43" s="21">
        <f t="shared" si="13"/>
        <v>3.9999999998108252E-6</v>
      </c>
      <c r="H43" s="21">
        <f t="shared" si="14"/>
        <v>1.9999999999527063E-3</v>
      </c>
      <c r="I43" s="21">
        <f t="shared" si="15"/>
        <v>1.0597102761862429E-5</v>
      </c>
      <c r="J43" s="18"/>
      <c r="K43" s="18"/>
      <c r="L43" s="18"/>
    </row>
    <row r="44" spans="1:12" x14ac:dyDescent="0.25">
      <c r="A44" s="36" t="s">
        <v>208</v>
      </c>
      <c r="B44" s="21">
        <v>724144.46600000001</v>
      </c>
      <c r="C44" s="21">
        <v>3974304.0040000002</v>
      </c>
      <c r="D44" s="21">
        <v>575.88099999999997</v>
      </c>
      <c r="E44" s="21">
        <v>575.91</v>
      </c>
      <c r="F44" s="21">
        <f t="shared" si="12"/>
        <v>2.8999999999996362E-2</v>
      </c>
      <c r="G44" s="21">
        <f t="shared" si="13"/>
        <v>8.4099999999978896E-4</v>
      </c>
      <c r="H44" s="21">
        <f t="shared" si="14"/>
        <v>2.8999999999996362E-2</v>
      </c>
      <c r="I44" s="21">
        <f t="shared" si="15"/>
        <v>5.6380986871780003E-4</v>
      </c>
      <c r="J44" s="18"/>
      <c r="K44" s="18"/>
      <c r="L44" s="18"/>
    </row>
    <row r="45" spans="1:12" x14ac:dyDescent="0.25">
      <c r="A45" s="36" t="s">
        <v>209</v>
      </c>
      <c r="B45" s="21">
        <v>263992.07900000003</v>
      </c>
      <c r="C45" s="21">
        <v>3837197.2009999999</v>
      </c>
      <c r="D45" s="21">
        <v>554.505</v>
      </c>
      <c r="E45" s="21">
        <v>554.47</v>
      </c>
      <c r="F45" s="21">
        <f t="shared" si="12"/>
        <v>-3.4999999999968168E-2</v>
      </c>
      <c r="G45" s="21">
        <f t="shared" si="13"/>
        <v>1.2249999999977717E-3</v>
      </c>
      <c r="H45" s="21">
        <f t="shared" si="14"/>
        <v>3.4999999999968168E-2</v>
      </c>
      <c r="I45" s="21">
        <f t="shared" si="15"/>
        <v>1.6204907197816779E-3</v>
      </c>
      <c r="J45" s="18"/>
      <c r="K45" s="18"/>
      <c r="L45" s="18"/>
    </row>
    <row r="46" spans="1:12" x14ac:dyDescent="0.25">
      <c r="A46" s="36" t="s">
        <v>210</v>
      </c>
      <c r="B46" s="21">
        <v>258427.359</v>
      </c>
      <c r="C46" s="21">
        <v>3908217.128</v>
      </c>
      <c r="D46" s="21">
        <v>1204.348</v>
      </c>
      <c r="E46" s="21">
        <v>1204.18</v>
      </c>
      <c r="F46" s="21">
        <f t="shared" si="12"/>
        <v>-0.16799999999989268</v>
      </c>
      <c r="G46" s="21">
        <f t="shared" si="13"/>
        <v>2.8223999999963941E-2</v>
      </c>
      <c r="H46" s="21">
        <f t="shared" si="14"/>
        <v>0.16799999999989268</v>
      </c>
      <c r="I46" s="21">
        <f t="shared" si="15"/>
        <v>3.0017405613369141E-2</v>
      </c>
      <c r="J46" s="18"/>
      <c r="K46" s="18"/>
      <c r="L46" s="18"/>
    </row>
    <row r="47" spans="1:12" x14ac:dyDescent="0.25">
      <c r="A47" s="36" t="s">
        <v>211</v>
      </c>
      <c r="B47" s="21">
        <v>261409.867</v>
      </c>
      <c r="C47" s="21">
        <v>3841932.8640000001</v>
      </c>
      <c r="D47" s="21">
        <v>596.76800000000003</v>
      </c>
      <c r="E47" s="21">
        <v>596.82000000000005</v>
      </c>
      <c r="F47" s="21">
        <f t="shared" ref="F47" si="16">E47-D47</f>
        <v>5.2000000000020918E-2</v>
      </c>
      <c r="G47" s="21">
        <f t="shared" ref="G47" si="17">F47^2</f>
        <v>2.7040000000021756E-3</v>
      </c>
      <c r="H47" s="21">
        <f t="shared" ref="H47" si="18">SQRT(G47)</f>
        <v>5.2000000000020918E-2</v>
      </c>
      <c r="I47" s="21">
        <f t="shared" ref="I47" si="19">(F47-$L$2)^2</f>
        <v>2.1850651878679885E-3</v>
      </c>
      <c r="J47" s="18"/>
      <c r="K47" s="18"/>
      <c r="L47" s="18"/>
    </row>
    <row r="48" spans="1:12" x14ac:dyDescent="0.25">
      <c r="A48" s="36" t="s">
        <v>212</v>
      </c>
      <c r="B48" s="21">
        <v>245510.177</v>
      </c>
      <c r="C48" s="21">
        <v>3911977.7489999998</v>
      </c>
      <c r="D48" s="21">
        <v>1348.9749999999999</v>
      </c>
      <c r="E48" s="21">
        <v>1349.01</v>
      </c>
      <c r="F48" s="21">
        <f t="shared" ref="F48" si="20">E48-D48</f>
        <v>3.5000000000081855E-2</v>
      </c>
      <c r="G48" s="21">
        <f t="shared" ref="G48" si="21">F48^2</f>
        <v>1.2250000000057298E-3</v>
      </c>
      <c r="H48" s="21">
        <f t="shared" ref="H48" si="22">SQRT(G48)</f>
        <v>3.5000000000081855E-2</v>
      </c>
      <c r="I48" s="21">
        <f t="shared" ref="I48" si="23">(F48-$L$2)^2</f>
        <v>8.8474603893537961E-4</v>
      </c>
      <c r="J48" s="18"/>
      <c r="K48" s="18"/>
      <c r="L48" s="18"/>
    </row>
    <row r="49" spans="1:12" x14ac:dyDescent="0.25">
      <c r="A49" s="36"/>
      <c r="B49" s="21"/>
      <c r="C49" s="21"/>
      <c r="D49" s="21"/>
      <c r="E49" s="21"/>
      <c r="F49" s="21"/>
      <c r="G49" s="21"/>
      <c r="H49" s="21"/>
      <c r="I49" s="21"/>
      <c r="J49" s="18"/>
      <c r="K49" s="18"/>
      <c r="L49" s="18"/>
    </row>
    <row r="50" spans="1:12" x14ac:dyDescent="0.25">
      <c r="A50" s="36"/>
      <c r="B50" s="21"/>
      <c r="C50" s="21"/>
      <c r="D50" s="21"/>
      <c r="E50" s="21"/>
      <c r="F50" s="21"/>
      <c r="G50" s="21"/>
      <c r="H50" s="21"/>
      <c r="I50" s="21"/>
      <c r="J50" s="18"/>
      <c r="K50" s="18"/>
      <c r="L50" s="18"/>
    </row>
    <row r="51" spans="1:12" x14ac:dyDescent="0.25">
      <c r="A51" s="36"/>
      <c r="B51" s="21"/>
      <c r="C51" s="21"/>
      <c r="D51" s="21"/>
      <c r="E51" s="21"/>
      <c r="F51" s="21"/>
      <c r="G51" s="21"/>
      <c r="H51" s="21"/>
      <c r="I51" s="21"/>
      <c r="J51" s="18"/>
      <c r="K51" s="18"/>
      <c r="L51" s="18"/>
    </row>
    <row r="52" spans="1:12" x14ac:dyDescent="0.25">
      <c r="A52" s="36"/>
      <c r="B52" s="21"/>
      <c r="C52" s="21"/>
      <c r="D52" s="21"/>
      <c r="E52" s="21"/>
      <c r="F52" s="21"/>
      <c r="G52" s="21"/>
      <c r="H52" s="21"/>
      <c r="I52" s="21"/>
      <c r="J52" s="18"/>
      <c r="K52" s="18"/>
      <c r="L52" s="18"/>
    </row>
    <row r="53" spans="1:12" x14ac:dyDescent="0.25">
      <c r="A53" s="36"/>
      <c r="B53" s="21"/>
      <c r="C53" s="21"/>
      <c r="D53" s="21"/>
      <c r="E53" s="21"/>
      <c r="F53" s="21"/>
      <c r="G53" s="21"/>
      <c r="H53" s="21"/>
      <c r="I53" s="21"/>
      <c r="J53" s="18"/>
      <c r="K53" s="18"/>
      <c r="L53" s="18"/>
    </row>
    <row r="54" spans="1:12" x14ac:dyDescent="0.25">
      <c r="A54" s="17"/>
      <c r="B54" s="17"/>
      <c r="C54" s="17"/>
      <c r="D54" s="17"/>
      <c r="E54" s="17"/>
      <c r="F54" s="21"/>
      <c r="G54" s="21"/>
      <c r="H54" s="21"/>
      <c r="I54" s="21"/>
      <c r="J54" s="18"/>
      <c r="K54" s="18"/>
      <c r="L54" s="18"/>
    </row>
    <row r="55" spans="1:12" x14ac:dyDescent="0.25">
      <c r="A55" s="17"/>
      <c r="B55" s="17"/>
      <c r="C55" s="17"/>
      <c r="D55" s="17"/>
      <c r="E55" s="17"/>
      <c r="F55" s="21"/>
      <c r="G55" s="21"/>
      <c r="H55" s="21"/>
      <c r="I55" s="21"/>
    </row>
    <row r="56" spans="1:12" x14ac:dyDescent="0.25">
      <c r="A56" s="17"/>
      <c r="B56" s="17"/>
      <c r="C56" s="17"/>
      <c r="D56" s="17"/>
      <c r="E56" s="17"/>
      <c r="F56" s="21"/>
      <c r="G56" s="21"/>
      <c r="H56" s="21"/>
      <c r="I56" s="21"/>
    </row>
    <row r="57" spans="1:12" x14ac:dyDescent="0.25">
      <c r="A57" s="17"/>
      <c r="B57" s="17"/>
      <c r="C57" s="17"/>
      <c r="D57" s="17"/>
      <c r="E57" s="17"/>
      <c r="F57" s="21"/>
      <c r="G57" s="21"/>
      <c r="H57" s="21"/>
      <c r="I57" s="21"/>
    </row>
    <row r="58" spans="1:12" x14ac:dyDescent="0.25">
      <c r="A58" s="17"/>
      <c r="B58" s="17"/>
      <c r="C58" s="17"/>
      <c r="D58" s="17"/>
      <c r="E58" s="17"/>
      <c r="F58" s="21"/>
      <c r="G58" s="21"/>
      <c r="H58" s="21"/>
      <c r="I58" s="21"/>
    </row>
    <row r="59" spans="1:12" x14ac:dyDescent="0.25">
      <c r="A59" s="17"/>
      <c r="B59" s="17"/>
      <c r="C59" s="17"/>
      <c r="D59" s="17"/>
      <c r="E59" s="17"/>
      <c r="F59" s="21"/>
      <c r="G59" s="21"/>
      <c r="H59" s="21"/>
      <c r="I59" s="21"/>
    </row>
    <row r="60" spans="1:12" x14ac:dyDescent="0.25">
      <c r="A60" s="17"/>
      <c r="B60" s="17"/>
      <c r="C60" s="17"/>
      <c r="D60" s="17"/>
      <c r="E60" s="17"/>
      <c r="F60" s="21"/>
      <c r="G60" s="21"/>
      <c r="H60" s="21"/>
      <c r="I60" s="21"/>
    </row>
  </sheetData>
  <sortState xmlns:xlrd2="http://schemas.microsoft.com/office/spreadsheetml/2017/richdata2" ref="A2:I55">
    <sortCondition ref="A1"/>
  </sortState>
  <mergeCells count="2">
    <mergeCell ref="K11:K14"/>
    <mergeCell ref="L11:L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Raw_LAS_NVA</vt:lpstr>
      <vt:lpstr>Classified_LAS_NVA</vt:lpstr>
      <vt:lpstr>Classified_LAS_VVA</vt:lpstr>
      <vt:lpstr>DEM NVA</vt:lpstr>
      <vt:lpstr>DEM VVA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cjjaeger</dc:creator>
  <cp:lastModifiedBy>Ben Beckman</cp:lastModifiedBy>
  <cp:lastPrinted>2011-04-10T14:02:08Z</cp:lastPrinted>
  <dcterms:created xsi:type="dcterms:W3CDTF">2011-04-10T13:58:07Z</dcterms:created>
  <dcterms:modified xsi:type="dcterms:W3CDTF">2022-04-28T21:06:59Z</dcterms:modified>
</cp:coreProperties>
</file>