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20" windowWidth="16020" windowHeight="5400"/>
  </bookViews>
  <sheets>
    <sheet name="Summary" sheetId="7" r:id="rId1"/>
    <sheet name="NVA" sheetId="2" r:id="rId2"/>
    <sheet name="NPS" sheetId="3" r:id="rId3"/>
    <sheet name="Spatial Distribution" sheetId="4" r:id="rId4"/>
    <sheet name="Control RMSE" sheetId="1" r:id="rId5"/>
  </sheets>
  <calcPr calcId="145621"/>
</workbook>
</file>

<file path=xl/calcChain.xml><?xml version="1.0" encoding="utf-8"?>
<calcChain xmlns="http://schemas.openxmlformats.org/spreadsheetml/2006/main">
  <c r="B5" i="4" l="1"/>
  <c r="B6" i="4" s="1"/>
  <c r="B4" i="4"/>
  <c r="B3" i="2" l="1"/>
  <c r="B3" i="3"/>
  <c r="B4" i="3" s="1"/>
  <c r="B5" i="3" l="1"/>
  <c r="B2" i="1"/>
  <c r="D4" i="1"/>
  <c r="D3" i="1"/>
  <c r="D2" i="1"/>
  <c r="L80" i="2"/>
  <c r="M80" i="2" s="1"/>
  <c r="L79" i="2"/>
  <c r="M79" i="2" s="1"/>
  <c r="L78" i="2"/>
  <c r="M78" i="2" s="1"/>
  <c r="L77" i="2"/>
  <c r="M77" i="2" s="1"/>
  <c r="L76" i="2"/>
  <c r="M76" i="2" s="1"/>
  <c r="L75" i="2"/>
  <c r="M75" i="2" s="1"/>
  <c r="L74" i="2"/>
  <c r="M74" i="2" s="1"/>
  <c r="L73" i="2"/>
  <c r="M73" i="2" s="1"/>
  <c r="L72" i="2"/>
  <c r="M72" i="2" s="1"/>
  <c r="L71" i="2"/>
  <c r="M71" i="2" s="1"/>
  <c r="L70" i="2"/>
  <c r="M70" i="2" s="1"/>
  <c r="L69" i="2"/>
  <c r="M69" i="2" s="1"/>
  <c r="L68" i="2"/>
  <c r="M68" i="2" s="1"/>
  <c r="L67" i="2"/>
  <c r="M67" i="2" s="1"/>
  <c r="L66" i="2"/>
  <c r="M66" i="2" s="1"/>
  <c r="L65" i="2"/>
  <c r="M65" i="2" s="1"/>
  <c r="L64" i="2"/>
  <c r="M64" i="2" s="1"/>
  <c r="L63" i="2"/>
  <c r="M63" i="2" s="1"/>
  <c r="L62" i="2"/>
  <c r="M62" i="2" s="1"/>
  <c r="L61" i="2"/>
  <c r="M61" i="2" s="1"/>
  <c r="L60" i="2"/>
  <c r="M60" i="2" s="1"/>
  <c r="L59" i="2"/>
  <c r="M59" i="2" s="1"/>
  <c r="L58" i="2"/>
  <c r="M58" i="2" s="1"/>
  <c r="L57" i="2"/>
  <c r="M57" i="2" s="1"/>
  <c r="L56" i="2"/>
  <c r="M56" i="2" s="1"/>
  <c r="L55" i="2"/>
  <c r="M55" i="2" s="1"/>
  <c r="L54" i="2"/>
  <c r="M54" i="2" s="1"/>
  <c r="L53" i="2"/>
  <c r="M53" i="2" s="1"/>
  <c r="L52" i="2"/>
  <c r="M52" i="2" s="1"/>
  <c r="L51" i="2"/>
  <c r="M51" i="2" s="1"/>
  <c r="L50" i="2"/>
  <c r="M50" i="2" s="1"/>
  <c r="L49" i="2"/>
  <c r="M49" i="2" s="1"/>
  <c r="L48" i="2"/>
  <c r="M48" i="2" s="1"/>
  <c r="L47" i="2"/>
  <c r="M47" i="2" s="1"/>
  <c r="L46" i="2"/>
  <c r="M46" i="2" s="1"/>
  <c r="L45" i="2"/>
  <c r="M45" i="2" s="1"/>
  <c r="L44" i="2"/>
  <c r="M44" i="2" s="1"/>
  <c r="L43" i="2"/>
  <c r="M43" i="2" s="1"/>
  <c r="L42" i="2"/>
  <c r="M42" i="2" s="1"/>
  <c r="L84" i="2"/>
  <c r="M84" i="2" s="1"/>
  <c r="L41" i="2"/>
  <c r="M41" i="2" s="1"/>
  <c r="M40" i="2"/>
  <c r="L40" i="2"/>
  <c r="L39" i="2"/>
  <c r="M39" i="2" s="1"/>
  <c r="L38" i="2"/>
  <c r="M38" i="2" s="1"/>
  <c r="L37" i="2"/>
  <c r="M37" i="2" s="1"/>
  <c r="L36" i="2"/>
  <c r="M36" i="2" s="1"/>
  <c r="L35" i="2"/>
  <c r="M35" i="2" s="1"/>
  <c r="L34" i="2"/>
  <c r="M34" i="2" s="1"/>
  <c r="L33" i="2"/>
  <c r="M33" i="2" s="1"/>
  <c r="L32" i="2"/>
  <c r="M32" i="2" s="1"/>
  <c r="L31" i="2"/>
  <c r="M31" i="2" s="1"/>
  <c r="L85" i="2"/>
  <c r="M85" i="2" s="1"/>
  <c r="L30" i="2"/>
  <c r="M30" i="2" s="1"/>
  <c r="L29" i="2"/>
  <c r="M29" i="2" s="1"/>
  <c r="L28" i="2"/>
  <c r="M28" i="2" s="1"/>
  <c r="L27" i="2"/>
  <c r="M27" i="2" s="1"/>
  <c r="L26" i="2"/>
  <c r="M26" i="2" s="1"/>
  <c r="L25" i="2"/>
  <c r="M25" i="2" s="1"/>
  <c r="L24" i="2"/>
  <c r="M24" i="2" s="1"/>
  <c r="L23" i="2"/>
  <c r="M23" i="2" s="1"/>
  <c r="L22" i="2"/>
  <c r="M22" i="2" s="1"/>
  <c r="L21" i="2"/>
  <c r="M21" i="2" s="1"/>
  <c r="L20" i="2"/>
  <c r="M20" i="2" s="1"/>
  <c r="L19" i="2"/>
  <c r="M19" i="2" s="1"/>
  <c r="L18" i="2"/>
  <c r="M18" i="2" s="1"/>
  <c r="L17" i="2"/>
  <c r="M17" i="2" s="1"/>
  <c r="L16" i="2"/>
  <c r="M16" i="2" s="1"/>
  <c r="L15" i="2"/>
  <c r="M15" i="2" s="1"/>
  <c r="L14" i="2"/>
  <c r="M14" i="2" s="1"/>
  <c r="L13" i="2"/>
  <c r="M13" i="2" s="1"/>
  <c r="L12" i="2"/>
  <c r="M12" i="2" s="1"/>
  <c r="L11" i="2"/>
  <c r="M11" i="2" s="1"/>
  <c r="L10" i="2"/>
  <c r="M10" i="2" s="1"/>
  <c r="L9" i="2"/>
  <c r="M9" i="2" s="1"/>
  <c r="L8" i="2"/>
  <c r="M8" i="2" s="1"/>
  <c r="L7" i="2"/>
  <c r="M7" i="2" s="1"/>
  <c r="L6" i="2"/>
  <c r="M6" i="2" s="1"/>
  <c r="L5" i="2"/>
  <c r="M5" i="2" s="1"/>
  <c r="L4" i="2"/>
  <c r="M4" i="2" s="1"/>
  <c r="L3" i="2"/>
  <c r="M3" i="2" s="1"/>
  <c r="L2" i="2"/>
  <c r="M2" i="2" s="1"/>
  <c r="L3" i="1"/>
  <c r="M3" i="1" s="1"/>
  <c r="L4" i="1"/>
  <c r="M4" i="1" s="1"/>
  <c r="L5" i="1"/>
  <c r="M5" i="1" s="1"/>
  <c r="L6" i="1"/>
  <c r="M6" i="1" s="1"/>
  <c r="L7" i="1"/>
  <c r="M7" i="1" s="1"/>
  <c r="L8" i="1"/>
  <c r="M8" i="1" s="1"/>
  <c r="L9" i="1"/>
  <c r="M9" i="1" s="1"/>
  <c r="L10" i="1"/>
  <c r="M10" i="1" s="1"/>
  <c r="L21" i="1"/>
  <c r="M21" i="1" s="1"/>
  <c r="L11" i="1"/>
  <c r="M11" i="1" s="1"/>
  <c r="L12" i="1"/>
  <c r="M12" i="1" s="1"/>
  <c r="L13" i="1"/>
  <c r="M13" i="1" s="1"/>
  <c r="L14" i="1"/>
  <c r="M14" i="1" s="1"/>
  <c r="L15" i="1"/>
  <c r="M15" i="1" s="1"/>
  <c r="L16" i="1"/>
  <c r="M16" i="1" s="1"/>
  <c r="L17" i="1"/>
  <c r="M17" i="1" s="1"/>
  <c r="L18" i="1"/>
  <c r="M18" i="1" s="1"/>
  <c r="L2" i="1"/>
  <c r="M2" i="1" s="1"/>
  <c r="D4" i="2" l="1"/>
  <c r="D3" i="2"/>
  <c r="B2" i="2"/>
  <c r="D2" i="2"/>
</calcChain>
</file>

<file path=xl/sharedStrings.xml><?xml version="1.0" encoding="utf-8"?>
<sst xmlns="http://schemas.openxmlformats.org/spreadsheetml/2006/main" count="278" uniqueCount="261">
  <si>
    <t>FID</t>
  </si>
  <si>
    <t>PT_ID</t>
  </si>
  <si>
    <t>GCP01</t>
  </si>
  <si>
    <t>GCP02</t>
  </si>
  <si>
    <t>GCP03</t>
  </si>
  <si>
    <t>GCP04</t>
  </si>
  <si>
    <t>GCP05</t>
  </si>
  <si>
    <t>GCP06</t>
  </si>
  <si>
    <t>GCP07</t>
  </si>
  <si>
    <t>GCP08</t>
  </si>
  <si>
    <t>GCP09</t>
  </si>
  <si>
    <t>GCP10</t>
  </si>
  <si>
    <t>GCP11</t>
  </si>
  <si>
    <t>GCP12</t>
  </si>
  <si>
    <t>GCP13</t>
  </si>
  <si>
    <t>GCP14</t>
  </si>
  <si>
    <t>GCP15</t>
  </si>
  <si>
    <t>GCP16</t>
  </si>
  <si>
    <t>GCP18</t>
  </si>
  <si>
    <t>GCP19</t>
  </si>
  <si>
    <t>OPEN-01</t>
  </si>
  <si>
    <t>OPEN-02</t>
  </si>
  <si>
    <t>OPEN-03</t>
  </si>
  <si>
    <t>OPEN-04</t>
  </si>
  <si>
    <t>OPEN-05</t>
  </si>
  <si>
    <t>OPEN-06</t>
  </si>
  <si>
    <t>OPEN-07</t>
  </si>
  <si>
    <t>OPEN-08</t>
  </si>
  <si>
    <t>OPEN-09</t>
  </si>
  <si>
    <t>OPEN-10</t>
  </si>
  <si>
    <t>OPEN-11</t>
  </si>
  <si>
    <t>OPEN-12</t>
  </si>
  <si>
    <t>OPEN-13</t>
  </si>
  <si>
    <t>OPEN-14</t>
  </si>
  <si>
    <t>OPEN-15</t>
  </si>
  <si>
    <t>OPEN-16</t>
  </si>
  <si>
    <t>OPEN-17</t>
  </si>
  <si>
    <t>OPEN-18</t>
  </si>
  <si>
    <t>OPEN-19</t>
  </si>
  <si>
    <t>OPEN-20</t>
  </si>
  <si>
    <t>OPEN-21</t>
  </si>
  <si>
    <t>OPEN-22</t>
  </si>
  <si>
    <t>OPEN-23</t>
  </si>
  <si>
    <t>OPEN-24</t>
  </si>
  <si>
    <t>OPEN-25</t>
  </si>
  <si>
    <t>OPEN-26</t>
  </si>
  <si>
    <t>OPEN-27</t>
  </si>
  <si>
    <t>OPEN-28</t>
  </si>
  <si>
    <t>OPEN-29</t>
  </si>
  <si>
    <t>OPEN-30</t>
  </si>
  <si>
    <t>OPEN-31</t>
  </si>
  <si>
    <t>OPEN-32</t>
  </si>
  <si>
    <t>OPEN-33</t>
  </si>
  <si>
    <t>OPEN-34</t>
  </si>
  <si>
    <t>OPEN-35</t>
  </si>
  <si>
    <t>OPEN-36</t>
  </si>
  <si>
    <t>OPEN-37</t>
  </si>
  <si>
    <t>OPEN-38</t>
  </si>
  <si>
    <t>OPEN-39</t>
  </si>
  <si>
    <t>OPEN-40</t>
  </si>
  <si>
    <t>OPEN-41</t>
  </si>
  <si>
    <t>OPEN-42</t>
  </si>
  <si>
    <t>OPEN-43</t>
  </si>
  <si>
    <t>OPEN-44</t>
  </si>
  <si>
    <t>OPEN-45</t>
  </si>
  <si>
    <t>OPEN-46</t>
  </si>
  <si>
    <t>OPEN-47</t>
  </si>
  <si>
    <t>OPEN-48</t>
  </si>
  <si>
    <t>OPEN-49</t>
  </si>
  <si>
    <t>OPEN-50</t>
  </si>
  <si>
    <t>OPEN-51</t>
  </si>
  <si>
    <t>OPEN-52</t>
  </si>
  <si>
    <t>OPEN-53</t>
  </si>
  <si>
    <t>OPEN-54</t>
  </si>
  <si>
    <t>OPEN-55</t>
  </si>
  <si>
    <t>OPEN-56</t>
  </si>
  <si>
    <t>OPEN-57</t>
  </si>
  <si>
    <t>OPEN-58</t>
  </si>
  <si>
    <t>OPEN-59</t>
  </si>
  <si>
    <t>OPEN-60</t>
  </si>
  <si>
    <t>OPEN-61</t>
  </si>
  <si>
    <t>OPEN-62</t>
  </si>
  <si>
    <t>OPEN-63</t>
  </si>
  <si>
    <t>OPEN-64</t>
  </si>
  <si>
    <t>OPEN-65</t>
  </si>
  <si>
    <t>OPEN-66</t>
  </si>
  <si>
    <t>OPEN-67</t>
  </si>
  <si>
    <t>OPEN-68</t>
  </si>
  <si>
    <t>OPEN-69</t>
  </si>
  <si>
    <t>OPEN-70</t>
  </si>
  <si>
    <t>OPEN-71</t>
  </si>
  <si>
    <t>OPEN-72</t>
  </si>
  <si>
    <t>OPEN-73</t>
  </si>
  <si>
    <t>OPEN-74</t>
  </si>
  <si>
    <t>OPEN-75</t>
  </si>
  <si>
    <t>OPEN-76</t>
  </si>
  <si>
    <t>OPEN-77</t>
  </si>
  <si>
    <t>OPEN-78</t>
  </si>
  <si>
    <t>OPEN-79</t>
  </si>
  <si>
    <t>OPEN-80</t>
  </si>
  <si>
    <t>OPEN-81</t>
  </si>
  <si>
    <r>
      <t>Delta</t>
    </r>
    <r>
      <rPr>
        <vertAlign val="superscript"/>
        <sz val="11"/>
        <color theme="1"/>
        <rFont val="Calibri"/>
        <family val="2"/>
        <scheme val="minor"/>
      </rPr>
      <t>2</t>
    </r>
  </si>
  <si>
    <t>UTM 10N-NAD83 Easting (Meters)</t>
  </si>
  <si>
    <t>UTM 10N-NAD83 Northing (Meters)</t>
  </si>
  <si>
    <t>LiDAR TIN Z (Meters)</t>
  </si>
  <si>
    <t>Survey Z (Meters)</t>
  </si>
  <si>
    <t>Difference Z (Meters)</t>
  </si>
  <si>
    <t>RMSEz</t>
  </si>
  <si>
    <t>Minimum</t>
  </si>
  <si>
    <t>Maximum</t>
  </si>
  <si>
    <t># Points</t>
  </si>
  <si>
    <t>Units in Meters</t>
  </si>
  <si>
    <t>Point Density (Per Square Meter)</t>
  </si>
  <si>
    <t>Sum of Swaths Assessed</t>
  </si>
  <si>
    <t>Sum of First Return Points Assessed (~1km area per swath)</t>
  </si>
  <si>
    <t>NPS (Per Square Square Meter)</t>
  </si>
  <si>
    <t>Flight</t>
  </si>
  <si>
    <t>FirstReturnPoints</t>
  </si>
  <si>
    <t>151229_172313_1</t>
  </si>
  <si>
    <t>151229_172845_1</t>
  </si>
  <si>
    <t>151229_173454_1</t>
  </si>
  <si>
    <t>151229_174629_1</t>
  </si>
  <si>
    <t>151229_175747_1</t>
  </si>
  <si>
    <t>151229_181019_1</t>
  </si>
  <si>
    <t>151229_183148_1</t>
  </si>
  <si>
    <t>151229_184545_1</t>
  </si>
  <si>
    <t>151229_185706_1</t>
  </si>
  <si>
    <t>151229_190303_1</t>
  </si>
  <si>
    <t>151229_192300_1</t>
  </si>
  <si>
    <t>151229_194228_1</t>
  </si>
  <si>
    <t>151229_200435_1</t>
  </si>
  <si>
    <t>151229_202345_1</t>
  </si>
  <si>
    <t>151229_225341_1</t>
  </si>
  <si>
    <t>151229_231459_1</t>
  </si>
  <si>
    <t>151229_233445_1</t>
  </si>
  <si>
    <t>151229_235618_1</t>
  </si>
  <si>
    <t>151230_002611_1</t>
  </si>
  <si>
    <t>151230_004702_1</t>
  </si>
  <si>
    <t>151231_212905_1</t>
  </si>
  <si>
    <t>151231_213645_1</t>
  </si>
  <si>
    <t>151231_214521_1</t>
  </si>
  <si>
    <t>151231_215212_1</t>
  </si>
  <si>
    <t>151231_215942_1</t>
  </si>
  <si>
    <t>151231_220655_1</t>
  </si>
  <si>
    <t>151231_222404_1</t>
  </si>
  <si>
    <t>151231_223221_1</t>
  </si>
  <si>
    <t>151231_224414_1</t>
  </si>
  <si>
    <t>151231_225552_1</t>
  </si>
  <si>
    <t>151231_231047_1</t>
  </si>
  <si>
    <t>151231_232742_1</t>
  </si>
  <si>
    <t>160205_211312_1</t>
  </si>
  <si>
    <t>160205_211816_1</t>
  </si>
  <si>
    <t>160205_212427_1</t>
  </si>
  <si>
    <t>160205_212956_1</t>
  </si>
  <si>
    <t>160205_213558_1</t>
  </si>
  <si>
    <t>160205_214926_1</t>
  </si>
  <si>
    <t>160205_223553_1</t>
  </si>
  <si>
    <t>160205_230217_1</t>
  </si>
  <si>
    <t>160205_233048_1</t>
  </si>
  <si>
    <t>160206_001918_1</t>
  </si>
  <si>
    <t>160206_004729_1</t>
  </si>
  <si>
    <t>160206_011434_1</t>
  </si>
  <si>
    <t>160206_185548_1</t>
  </si>
  <si>
    <t>160206_192153_1</t>
  </si>
  <si>
    <t>160206_194951_1</t>
  </si>
  <si>
    <t>160206_201729_1</t>
  </si>
  <si>
    <t>160206_204615_1</t>
  </si>
  <si>
    <t>160206_213137_1</t>
  </si>
  <si>
    <t>160206_220013_1</t>
  </si>
  <si>
    <t>160206_222732_1</t>
  </si>
  <si>
    <t>160206_225559_1</t>
  </si>
  <si>
    <t>160207_182908_1</t>
  </si>
  <si>
    <t>160207_185619_1</t>
  </si>
  <si>
    <t>160207_192620_1</t>
  </si>
  <si>
    <t>160207_195705_1</t>
  </si>
  <si>
    <t>160207_202800_1</t>
  </si>
  <si>
    <t>160207_211322_1</t>
  </si>
  <si>
    <t>160207_214018_1</t>
  </si>
  <si>
    <t>160207_220649_1</t>
  </si>
  <si>
    <t>160207_223337_1</t>
  </si>
  <si>
    <t>160208_005727_1</t>
  </si>
  <si>
    <t>160208_012450_1</t>
  </si>
  <si>
    <t>160208_020615_1</t>
  </si>
  <si>
    <t>160208_021236_1</t>
  </si>
  <si>
    <t>160208_170310_1</t>
  </si>
  <si>
    <t>160208_171035_1</t>
  </si>
  <si>
    <t>160208_171740_1</t>
  </si>
  <si>
    <t>160208_172459_1</t>
  </si>
  <si>
    <t>160208_173110_1</t>
  </si>
  <si>
    <t>160208_173803_1</t>
  </si>
  <si>
    <t>160208_174435_1</t>
  </si>
  <si>
    <t>160208_175130_1</t>
  </si>
  <si>
    <t>160208_175807_1</t>
  </si>
  <si>
    <t>160208_180508_1</t>
  </si>
  <si>
    <t>160208_181203_1</t>
  </si>
  <si>
    <t>160208_181850_1</t>
  </si>
  <si>
    <t>160208_182527_1</t>
  </si>
  <si>
    <t>160208_183253_1</t>
  </si>
  <si>
    <t>160208_184047_1</t>
  </si>
  <si>
    <t>160208_184821_1</t>
  </si>
  <si>
    <t>160208_185552_1</t>
  </si>
  <si>
    <t>160208_190358_1</t>
  </si>
  <si>
    <t>160208_191151_1</t>
  </si>
  <si>
    <t>160208_192001_1</t>
  </si>
  <si>
    <t>160208_192808_1</t>
  </si>
  <si>
    <t>160208_194605_1</t>
  </si>
  <si>
    <t>160208_195412_1</t>
  </si>
  <si>
    <t>160208_200152_1</t>
  </si>
  <si>
    <t>160208_200916_1</t>
  </si>
  <si>
    <t>160208_201648_1</t>
  </si>
  <si>
    <t>160208_202336_1</t>
  </si>
  <si>
    <t>160208_203050_1</t>
  </si>
  <si>
    <t>160208_203732_1</t>
  </si>
  <si>
    <t>160208_204423_1</t>
  </si>
  <si>
    <t>160208_205109_1</t>
  </si>
  <si>
    <t>160208_205713_1</t>
  </si>
  <si>
    <t>160208_210320_1</t>
  </si>
  <si>
    <t>160209_202318_1</t>
  </si>
  <si>
    <t>160213_204029_1</t>
  </si>
  <si>
    <t>160213_210044_1</t>
  </si>
  <si>
    <t>160213_212217_1</t>
  </si>
  <si>
    <t>160213_214211_1</t>
  </si>
  <si>
    <t>160213_220259_1</t>
  </si>
  <si>
    <t>160213_223133_1</t>
  </si>
  <si>
    <t>160213_225244_1</t>
  </si>
  <si>
    <t>160213_231259_1</t>
  </si>
  <si>
    <t>160213_233401_1</t>
  </si>
  <si>
    <t>160213_235735_1</t>
  </si>
  <si>
    <t>160214_001847_1</t>
  </si>
  <si>
    <t>160214_003853_1</t>
  </si>
  <si>
    <t>160214_010103_1</t>
  </si>
  <si>
    <t>160214_195319_1</t>
  </si>
  <si>
    <t>160214_201455_1</t>
  </si>
  <si>
    <t>160214_203923_1</t>
  </si>
  <si>
    <t>160214_210209_1</t>
  </si>
  <si>
    <t>160214_212755_1</t>
  </si>
  <si>
    <t>160214_215144_1</t>
  </si>
  <si>
    <t>Area of First Return Points Assessed (Square Meters)</t>
  </si>
  <si>
    <t>NVA</t>
  </si>
  <si>
    <t>Number of Pixels assessed in raw swaths</t>
  </si>
  <si>
    <t>Number of Pixels having at least 1 return</t>
  </si>
  <si>
    <t>Area of raw swath extent  (m2)</t>
  </si>
  <si>
    <t>Total Pixel Area having at least 1 return  (m2)</t>
  </si>
  <si>
    <t>Percent of Pixels having at least 1 return</t>
  </si>
  <si>
    <t>(see DensityGrids_Results.xlsx for count by return by swath)</t>
  </si>
  <si>
    <r>
      <t>Area per Pixel (m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)</t>
    </r>
  </si>
  <si>
    <t>Unclassified Point Cloud Test</t>
  </si>
  <si>
    <t>Design</t>
  </si>
  <si>
    <t>Tested</t>
  </si>
  <si>
    <t>Nominal Pulse Spacing</t>
  </si>
  <si>
    <t>Nominal Pulse Density</t>
  </si>
  <si>
    <t>Spatial Distribution and Regularity</t>
  </si>
  <si>
    <t>≤0.71</t>
  </si>
  <si>
    <t>≥2.0</t>
  </si>
  <si>
    <t>90% passing</t>
  </si>
  <si>
    <t>Non-Vegetated RMSEz (cm)</t>
  </si>
  <si>
    <t>Non-Vegetated Vertical Accuracy 95% confidence level (cm)</t>
  </si>
  <si>
    <t>≤19.6</t>
  </si>
  <si>
    <t>≤10.0</t>
  </si>
  <si>
    <t>Result</t>
  </si>
  <si>
    <t>pass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</si>
</sst>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00"/>
    <numFmt numFmtId="165" formatCode="0.000000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vertAlign val="superscript"/>
      <sz val="11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43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33" borderId="0" xfId="0" applyFill="1" applyAlignment="1">
      <alignment horizontal="center"/>
    </xf>
    <xf numFmtId="2" fontId="0" fillId="33" borderId="0" xfId="0" applyNumberFormat="1" applyFill="1" applyAlignment="1">
      <alignment horizontal="center"/>
    </xf>
    <xf numFmtId="4" fontId="0" fillId="33" borderId="0" xfId="0" applyNumberFormat="1" applyFill="1" applyAlignment="1">
      <alignment horizontal="center"/>
    </xf>
    <xf numFmtId="0" fontId="19" fillId="0" borderId="0" xfId="42" applyAlignment="1">
      <alignment horizontal="center"/>
    </xf>
    <xf numFmtId="165" fontId="19" fillId="0" borderId="0" xfId="42" applyNumberFormat="1" applyAlignment="1">
      <alignment horizontal="center"/>
    </xf>
    <xf numFmtId="0" fontId="20" fillId="0" borderId="10" xfId="44" applyFont="1" applyBorder="1"/>
    <xf numFmtId="0" fontId="20" fillId="0" borderId="10" xfId="44" applyFont="1" applyBorder="1" applyAlignment="1"/>
    <xf numFmtId="0" fontId="19" fillId="0" borderId="0" xfId="42" applyFill="1" applyAlignment="1">
      <alignment horizontal="center"/>
    </xf>
    <xf numFmtId="0" fontId="20" fillId="0" borderId="10" xfId="42" applyFont="1" applyBorder="1" applyAlignment="1">
      <alignment horizontal="center"/>
    </xf>
    <xf numFmtId="164" fontId="20" fillId="0" borderId="10" xfId="42" applyNumberFormat="1" applyFont="1" applyBorder="1" applyAlignment="1">
      <alignment horizontal="center"/>
    </xf>
    <xf numFmtId="165" fontId="19" fillId="0" borderId="10" xfId="42" applyNumberFormat="1" applyBorder="1" applyAlignment="1">
      <alignment horizontal="center"/>
    </xf>
    <xf numFmtId="0" fontId="19" fillId="0" borderId="10" xfId="42" applyBorder="1" applyAlignment="1">
      <alignment horizontal="center"/>
    </xf>
    <xf numFmtId="165" fontId="19" fillId="0" borderId="0" xfId="42" applyNumberFormat="1" applyBorder="1" applyAlignment="1">
      <alignment horizontal="center"/>
    </xf>
    <xf numFmtId="0" fontId="19" fillId="0" borderId="0" xfId="42" applyBorder="1" applyAlignment="1">
      <alignment horizontal="center"/>
    </xf>
    <xf numFmtId="0" fontId="19" fillId="0" borderId="0" xfId="42" applyFill="1" applyBorder="1" applyAlignment="1">
      <alignment horizontal="center"/>
    </xf>
    <xf numFmtId="0" fontId="0" fillId="0" borderId="0" xfId="0"/>
    <xf numFmtId="0" fontId="20" fillId="0" borderId="10" xfId="43" applyNumberFormat="1" applyFont="1" applyBorder="1" applyAlignment="1">
      <alignment horizontal="center"/>
    </xf>
    <xf numFmtId="2" fontId="20" fillId="0" borderId="10" xfId="44" applyNumberFormat="1" applyFont="1" applyBorder="1" applyAlignment="1">
      <alignment horizontal="center"/>
    </xf>
    <xf numFmtId="0" fontId="0" fillId="0" borderId="10" xfId="0" applyBorder="1"/>
    <xf numFmtId="0" fontId="0" fillId="0" borderId="10" xfId="0" applyBorder="1" applyAlignment="1">
      <alignment horizontal="center"/>
    </xf>
    <xf numFmtId="9" fontId="0" fillId="0" borderId="10" xfId="45" applyFont="1" applyBorder="1" applyAlignment="1">
      <alignment horizontal="center"/>
    </xf>
    <xf numFmtId="1" fontId="16" fillId="0" borderId="10" xfId="0" applyNumberFormat="1" applyFont="1" applyBorder="1" applyAlignment="1">
      <alignment horizontal="center"/>
    </xf>
    <xf numFmtId="0" fontId="16" fillId="0" borderId="10" xfId="0" applyFont="1" applyBorder="1"/>
    <xf numFmtId="0" fontId="16" fillId="0" borderId="10" xfId="0" applyFont="1" applyBorder="1" applyAlignment="1">
      <alignment horizontal="center"/>
    </xf>
    <xf numFmtId="9" fontId="16" fillId="0" borderId="10" xfId="45" applyFont="1" applyBorder="1" applyAlignment="1">
      <alignment horizontal="center"/>
    </xf>
    <xf numFmtId="0" fontId="0" fillId="0" borderId="12" xfId="0" applyBorder="1"/>
    <xf numFmtId="0" fontId="0" fillId="0" borderId="12" xfId="0" applyBorder="1" applyAlignment="1">
      <alignment horizontal="center"/>
    </xf>
    <xf numFmtId="0" fontId="16" fillId="0" borderId="11" xfId="0" applyFont="1" applyBorder="1"/>
    <xf numFmtId="0" fontId="16" fillId="0" borderId="11" xfId="0" applyFont="1" applyBorder="1" applyAlignment="1">
      <alignment horizontal="center"/>
    </xf>
    <xf numFmtId="0" fontId="19" fillId="34" borderId="10" xfId="42" applyFill="1" applyBorder="1" applyAlignment="1">
      <alignment horizontal="center"/>
    </xf>
  </cellXfs>
  <cellStyles count="4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3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_Control RMSE" xfId="42"/>
    <cellStyle name="Normal_NPS" xfId="44"/>
    <cellStyle name="Note" xfId="15" builtinId="10" customBuiltin="1"/>
    <cellStyle name="Output" xfId="10" builtinId="21" customBuiltin="1"/>
    <cellStyle name="Percent" xfId="45" builtinId="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866775</xdr:colOff>
      <xdr:row>5</xdr:row>
      <xdr:rowOff>114300</xdr:rowOff>
    </xdr:from>
    <xdr:to>
      <xdr:col>0</xdr:col>
      <xdr:colOff>3990975</xdr:colOff>
      <xdr:row>27</xdr:row>
      <xdr:rowOff>47626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55873" t="17310" r="14520" b="18629"/>
        <a:stretch/>
      </xdr:blipFill>
      <xdr:spPr>
        <a:xfrm>
          <a:off x="866775" y="1066800"/>
          <a:ext cx="3124200" cy="41243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abSelected="1" workbookViewId="0"/>
  </sheetViews>
  <sheetFormatPr defaultRowHeight="15" x14ac:dyDescent="0.25"/>
  <cols>
    <col min="1" max="1" width="55.28515625" bestFit="1" customWidth="1"/>
    <col min="2" max="2" width="11.5703125" style="1" bestFit="1" customWidth="1"/>
    <col min="3" max="4" width="9.140625" style="1"/>
  </cols>
  <sheetData>
    <row r="1" spans="1:4" ht="15.75" thickBot="1" x14ac:dyDescent="0.3">
      <c r="A1" s="31" t="s">
        <v>246</v>
      </c>
      <c r="B1" s="32" t="s">
        <v>247</v>
      </c>
      <c r="C1" s="32" t="s">
        <v>248</v>
      </c>
      <c r="D1" s="32" t="s">
        <v>259</v>
      </c>
    </row>
    <row r="2" spans="1:4" ht="15.75" thickTop="1" x14ac:dyDescent="0.25">
      <c r="A2" s="29" t="s">
        <v>255</v>
      </c>
      <c r="B2" s="30" t="s">
        <v>258</v>
      </c>
      <c r="C2" s="30">
        <v>5.6</v>
      </c>
      <c r="D2" s="30" t="s">
        <v>260</v>
      </c>
    </row>
    <row r="3" spans="1:4" s="19" customFormat="1" x14ac:dyDescent="0.25">
      <c r="A3" s="22" t="s">
        <v>256</v>
      </c>
      <c r="B3" s="23" t="s">
        <v>257</v>
      </c>
      <c r="C3" s="23">
        <v>11</v>
      </c>
      <c r="D3" s="23" t="s">
        <v>260</v>
      </c>
    </row>
    <row r="4" spans="1:4" x14ac:dyDescent="0.25">
      <c r="A4" s="22" t="s">
        <v>249</v>
      </c>
      <c r="B4" s="23" t="s">
        <v>252</v>
      </c>
      <c r="C4" s="23">
        <v>0.6</v>
      </c>
      <c r="D4" s="23" t="s">
        <v>260</v>
      </c>
    </row>
    <row r="5" spans="1:4" x14ac:dyDescent="0.25">
      <c r="A5" s="22" t="s">
        <v>250</v>
      </c>
      <c r="B5" s="23" t="s">
        <v>253</v>
      </c>
      <c r="C5" s="23">
        <v>2.82</v>
      </c>
      <c r="D5" s="23" t="s">
        <v>260</v>
      </c>
    </row>
    <row r="6" spans="1:4" x14ac:dyDescent="0.25">
      <c r="A6" s="22" t="s">
        <v>251</v>
      </c>
      <c r="B6" s="23" t="s">
        <v>254</v>
      </c>
      <c r="C6" s="24">
        <v>0.96</v>
      </c>
      <c r="D6" s="23" t="s">
        <v>260</v>
      </c>
    </row>
  </sheetData>
  <pageMargins left="0.7" right="0.7" top="0.75" bottom="0.75" header="0.3" footer="0.3"/>
  <pageSetup orientation="portrait" horizontalDpi="300" verticalDpi="0" copies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5"/>
  <sheetViews>
    <sheetView workbookViewId="0">
      <selection sqref="A1:D1"/>
    </sheetView>
  </sheetViews>
  <sheetFormatPr defaultColWidth="9.42578125" defaultRowHeight="15" x14ac:dyDescent="0.25"/>
  <cols>
    <col min="1" max="3" width="10.7109375" customWidth="1"/>
    <col min="4" max="4" width="12.5703125" bestFit="1" customWidth="1"/>
    <col min="5" max="5" width="6.42578125" customWidth="1"/>
    <col min="6" max="6" width="3.85546875" style="1" bestFit="1" customWidth="1"/>
    <col min="7" max="7" width="8.7109375" style="1" bestFit="1" customWidth="1"/>
    <col min="8" max="8" width="31.140625" style="1" bestFit="1" customWidth="1"/>
    <col min="9" max="9" width="32.7109375" style="1" bestFit="1" customWidth="1"/>
    <col min="10" max="10" width="16.7109375" style="1" bestFit="1" customWidth="1"/>
    <col min="11" max="11" width="19.42578125" style="1" bestFit="1" customWidth="1"/>
    <col min="12" max="12" width="20.28515625" style="1" bestFit="1" customWidth="1"/>
    <col min="13" max="13" width="12" style="1" bestFit="1" customWidth="1"/>
    <col min="15" max="17" width="10.7109375" customWidth="1"/>
    <col min="18" max="18" width="15.7109375" customWidth="1"/>
  </cols>
  <sheetData>
    <row r="1" spans="1:13" ht="17.25" x14ac:dyDescent="0.25">
      <c r="A1" s="33" t="s">
        <v>111</v>
      </c>
      <c r="B1" s="33"/>
      <c r="C1" s="33"/>
      <c r="D1" s="33"/>
      <c r="E1" s="11"/>
      <c r="F1" s="1" t="s">
        <v>0</v>
      </c>
      <c r="G1" s="1" t="s">
        <v>1</v>
      </c>
      <c r="H1" s="1" t="s">
        <v>102</v>
      </c>
      <c r="I1" s="1" t="s">
        <v>103</v>
      </c>
      <c r="J1" s="1" t="s">
        <v>105</v>
      </c>
      <c r="K1" s="1" t="s">
        <v>104</v>
      </c>
      <c r="L1" s="1" t="s">
        <v>106</v>
      </c>
      <c r="M1" s="1" t="s">
        <v>101</v>
      </c>
    </row>
    <row r="2" spans="1:13" x14ac:dyDescent="0.25">
      <c r="A2" s="12" t="s">
        <v>107</v>
      </c>
      <c r="B2" s="13">
        <f xml:space="preserve"> SQRT(SUMSQ(L2:L80)/COUNTA(L2:L80))</f>
        <v>5.5991932419070418E-2</v>
      </c>
      <c r="C2" s="12" t="s">
        <v>108</v>
      </c>
      <c r="D2" s="14">
        <f>MIN(L2:L80)</f>
        <v>-0.13898949001008987</v>
      </c>
      <c r="E2" s="8"/>
      <c r="F2" s="1">
        <v>18</v>
      </c>
      <c r="G2" s="1" t="s">
        <v>20</v>
      </c>
      <c r="H2" s="2">
        <v>543199.31799999904</v>
      </c>
      <c r="I2" s="2">
        <v>4288413.0870000003</v>
      </c>
      <c r="J2" s="1">
        <v>299.60300000000001</v>
      </c>
      <c r="K2" s="1">
        <v>299.532512526</v>
      </c>
      <c r="L2" s="1">
        <f t="shared" ref="L2:L46" si="0">K2-J2</f>
        <v>-7.0487474000003658E-2</v>
      </c>
      <c r="M2" s="1">
        <f t="shared" ref="M2:M46" si="1">POWER(L2,2)</f>
        <v>4.9684839909011919E-3</v>
      </c>
    </row>
    <row r="3" spans="1:13" x14ac:dyDescent="0.25">
      <c r="A3" s="12" t="s">
        <v>238</v>
      </c>
      <c r="B3" s="13">
        <f>B2*1.96</f>
        <v>0.10974418754137802</v>
      </c>
      <c r="C3" s="12" t="s">
        <v>109</v>
      </c>
      <c r="D3" s="14">
        <f>MAX(L2:L80)</f>
        <v>0.16207631999986916</v>
      </c>
      <c r="E3" s="8"/>
      <c r="F3" s="1">
        <v>19</v>
      </c>
      <c r="G3" s="1" t="s">
        <v>21</v>
      </c>
      <c r="H3" s="2">
        <v>546759.08100000001</v>
      </c>
      <c r="I3" s="2">
        <v>4288649.6749999896</v>
      </c>
      <c r="J3" s="1">
        <v>303.02499999999901</v>
      </c>
      <c r="K3" s="1">
        <v>302.92119697700002</v>
      </c>
      <c r="L3" s="1">
        <f t="shared" si="0"/>
        <v>-0.10380302299898858</v>
      </c>
      <c r="M3" s="1">
        <f t="shared" si="1"/>
        <v>1.0775067583728553E-2</v>
      </c>
    </row>
    <row r="4" spans="1:13" x14ac:dyDescent="0.25">
      <c r="C4" s="12" t="s">
        <v>110</v>
      </c>
      <c r="D4" s="15">
        <f>COUNT(L2:L80)</f>
        <v>79</v>
      </c>
      <c r="E4" s="7"/>
      <c r="F4" s="1">
        <v>20</v>
      </c>
      <c r="G4" s="1" t="s">
        <v>22</v>
      </c>
      <c r="H4" s="2">
        <v>544298.25699999905</v>
      </c>
      <c r="I4" s="2">
        <v>4291483.2359999903</v>
      </c>
      <c r="J4" s="1">
        <v>319.67099999999903</v>
      </c>
      <c r="K4" s="1">
        <v>319.62784925599902</v>
      </c>
      <c r="L4" s="1">
        <f t="shared" si="0"/>
        <v>-4.3150744000001851E-2</v>
      </c>
      <c r="M4" s="1">
        <f t="shared" si="1"/>
        <v>1.8619867077536956E-3</v>
      </c>
    </row>
    <row r="5" spans="1:13" x14ac:dyDescent="0.25">
      <c r="F5" s="1">
        <v>21</v>
      </c>
      <c r="G5" s="1" t="s">
        <v>23</v>
      </c>
      <c r="H5" s="2">
        <v>537786.022</v>
      </c>
      <c r="I5" s="2">
        <v>4301178.5049999896</v>
      </c>
      <c r="J5" s="1">
        <v>523.25599999999895</v>
      </c>
      <c r="K5" s="1">
        <v>523.19958953900004</v>
      </c>
      <c r="L5" s="1">
        <f t="shared" si="0"/>
        <v>-5.6410460998904455E-2</v>
      </c>
      <c r="M5" s="1">
        <f t="shared" si="1"/>
        <v>3.1821401101089206E-3</v>
      </c>
    </row>
    <row r="6" spans="1:13" x14ac:dyDescent="0.25">
      <c r="F6" s="1">
        <v>22</v>
      </c>
      <c r="G6" s="1" t="s">
        <v>24</v>
      </c>
      <c r="H6" s="2">
        <v>537346.60600000003</v>
      </c>
      <c r="I6" s="2">
        <v>4302508.2960000001</v>
      </c>
      <c r="J6" s="1">
        <v>483.97</v>
      </c>
      <c r="K6" s="1">
        <v>483.96093562499902</v>
      </c>
      <c r="L6" s="1">
        <f t="shared" si="0"/>
        <v>-9.0643750010030999E-3</v>
      </c>
      <c r="M6" s="1">
        <f t="shared" si="1"/>
        <v>8.2162894158809946E-5</v>
      </c>
    </row>
    <row r="7" spans="1:13" x14ac:dyDescent="0.25">
      <c r="F7" s="1">
        <v>23</v>
      </c>
      <c r="G7" s="1" t="s">
        <v>25</v>
      </c>
      <c r="H7" s="2">
        <v>535871.70999999903</v>
      </c>
      <c r="I7" s="2">
        <v>4303669.0599999903</v>
      </c>
      <c r="J7" s="1">
        <v>430.90800000000002</v>
      </c>
      <c r="K7" s="1">
        <v>430.951922696</v>
      </c>
      <c r="L7" s="1">
        <f t="shared" si="0"/>
        <v>4.3922695999981443E-2</v>
      </c>
      <c r="M7" s="1">
        <f t="shared" si="1"/>
        <v>1.9292032239067859E-3</v>
      </c>
    </row>
    <row r="8" spans="1:13" x14ac:dyDescent="0.25">
      <c r="F8" s="1">
        <v>24</v>
      </c>
      <c r="G8" s="1" t="s">
        <v>26</v>
      </c>
      <c r="H8" s="2">
        <v>539599.71400000004</v>
      </c>
      <c r="I8" s="2">
        <v>4297610.1500000004</v>
      </c>
      <c r="J8" s="1">
        <v>533.59900000000005</v>
      </c>
      <c r="K8" s="1">
        <v>533.641601487</v>
      </c>
      <c r="L8" s="1">
        <f t="shared" si="0"/>
        <v>4.2601486999956251E-2</v>
      </c>
      <c r="M8" s="1">
        <f t="shared" si="1"/>
        <v>1.8148866946074414E-3</v>
      </c>
    </row>
    <row r="9" spans="1:13" x14ac:dyDescent="0.25">
      <c r="F9" s="1">
        <v>25</v>
      </c>
      <c r="G9" s="1" t="s">
        <v>27</v>
      </c>
      <c r="H9" s="2">
        <v>538136.46699999901</v>
      </c>
      <c r="I9" s="2">
        <v>4297062.5029999902</v>
      </c>
      <c r="J9" s="1">
        <v>453.14100000000002</v>
      </c>
      <c r="K9" s="1">
        <v>453.14476295499901</v>
      </c>
      <c r="L9" s="1">
        <f t="shared" si="0"/>
        <v>3.7629549989901534E-3</v>
      </c>
      <c r="M9" s="1">
        <f t="shared" si="1"/>
        <v>1.4159830324424986E-5</v>
      </c>
    </row>
    <row r="10" spans="1:13" x14ac:dyDescent="0.25">
      <c r="F10" s="1">
        <v>26</v>
      </c>
      <c r="G10" s="1" t="s">
        <v>28</v>
      </c>
      <c r="H10" s="2">
        <v>513311.772</v>
      </c>
      <c r="I10" s="2">
        <v>4314838.2419999903</v>
      </c>
      <c r="J10" s="1">
        <v>419.25900000000001</v>
      </c>
      <c r="K10" s="1">
        <v>419.26225359599903</v>
      </c>
      <c r="L10" s="1">
        <f t="shared" si="0"/>
        <v>3.2535959990127594E-3</v>
      </c>
      <c r="M10" s="1">
        <f t="shared" si="1"/>
        <v>1.0585886924791835E-5</v>
      </c>
    </row>
    <row r="11" spans="1:13" x14ac:dyDescent="0.25">
      <c r="F11" s="1">
        <v>27</v>
      </c>
      <c r="G11" s="1" t="s">
        <v>29</v>
      </c>
      <c r="H11" s="2">
        <v>508824.891999999</v>
      </c>
      <c r="I11" s="2">
        <v>4312480.5449999897</v>
      </c>
      <c r="J11" s="1">
        <v>427.56</v>
      </c>
      <c r="K11" s="1">
        <v>427.627978998</v>
      </c>
      <c r="L11" s="1">
        <f t="shared" si="0"/>
        <v>6.7978998000000956E-2</v>
      </c>
      <c r="M11" s="1">
        <f t="shared" si="1"/>
        <v>4.6211441690841336E-3</v>
      </c>
    </row>
    <row r="12" spans="1:13" x14ac:dyDescent="0.25">
      <c r="F12" s="1">
        <v>28</v>
      </c>
      <c r="G12" s="1" t="s">
        <v>30</v>
      </c>
      <c r="H12" s="2">
        <v>508393.549999999</v>
      </c>
      <c r="I12" s="2">
        <v>4309799.835</v>
      </c>
      <c r="J12" s="1">
        <v>467.36200000000002</v>
      </c>
      <c r="K12" s="1">
        <v>467.36011365600001</v>
      </c>
      <c r="L12" s="1">
        <f t="shared" si="0"/>
        <v>-1.8863440000131959E-3</v>
      </c>
      <c r="M12" s="1">
        <f t="shared" si="1"/>
        <v>3.5582936863857842E-6</v>
      </c>
    </row>
    <row r="13" spans="1:13" x14ac:dyDescent="0.25">
      <c r="F13" s="1">
        <v>29</v>
      </c>
      <c r="G13" s="1" t="s">
        <v>31</v>
      </c>
      <c r="H13" s="2">
        <v>509587.66100000002</v>
      </c>
      <c r="I13" s="2">
        <v>4310635.5999999903</v>
      </c>
      <c r="J13" s="1">
        <v>442.59699999999901</v>
      </c>
      <c r="K13" s="1">
        <v>442.56848898200002</v>
      </c>
      <c r="L13" s="1">
        <f t="shared" si="0"/>
        <v>-2.8511017998994248E-2</v>
      </c>
      <c r="M13" s="1">
        <f t="shared" si="1"/>
        <v>8.1287814733897398E-4</v>
      </c>
    </row>
    <row r="14" spans="1:13" x14ac:dyDescent="0.25">
      <c r="F14" s="1">
        <v>30</v>
      </c>
      <c r="G14" s="1" t="s">
        <v>32</v>
      </c>
      <c r="H14" s="2">
        <v>507892.06900000002</v>
      </c>
      <c r="I14" s="2">
        <v>4334740.1799999904</v>
      </c>
      <c r="J14" s="1">
        <v>409.387</v>
      </c>
      <c r="K14" s="1">
        <v>409.39067265400001</v>
      </c>
      <c r="L14" s="1">
        <f t="shared" si="0"/>
        <v>3.6726540000131536E-3</v>
      </c>
      <c r="M14" s="1">
        <f t="shared" si="1"/>
        <v>1.3488387403812618E-5</v>
      </c>
    </row>
    <row r="15" spans="1:13" x14ac:dyDescent="0.25">
      <c r="F15" s="1">
        <v>31</v>
      </c>
      <c r="G15" s="1" t="s">
        <v>33</v>
      </c>
      <c r="H15" s="2">
        <v>501444.598</v>
      </c>
      <c r="I15" s="2">
        <v>4315283.1109999903</v>
      </c>
      <c r="J15" s="1">
        <v>744.125</v>
      </c>
      <c r="K15" s="1">
        <v>744.07690864400001</v>
      </c>
      <c r="L15" s="1">
        <f t="shared" si="0"/>
        <v>-4.8091355999986263E-2</v>
      </c>
      <c r="M15" s="1">
        <f t="shared" si="1"/>
        <v>2.3127785219174148E-3</v>
      </c>
    </row>
    <row r="16" spans="1:13" x14ac:dyDescent="0.25">
      <c r="F16" s="1">
        <v>32</v>
      </c>
      <c r="G16" s="1" t="s">
        <v>34</v>
      </c>
      <c r="H16" s="2">
        <v>502887.478999999</v>
      </c>
      <c r="I16" s="2">
        <v>4314608.0149999904</v>
      </c>
      <c r="J16" s="1">
        <v>633.07299999999896</v>
      </c>
      <c r="K16" s="1">
        <v>632.97639761100004</v>
      </c>
      <c r="L16" s="1">
        <f t="shared" si="0"/>
        <v>-9.6602388998917377E-2</v>
      </c>
      <c r="M16" s="1">
        <f t="shared" si="1"/>
        <v>9.3320215602981527E-3</v>
      </c>
    </row>
    <row r="17" spans="6:13" x14ac:dyDescent="0.25">
      <c r="F17" s="1">
        <v>33</v>
      </c>
      <c r="G17" s="1" t="s">
        <v>35</v>
      </c>
      <c r="H17" s="2">
        <v>502587.326</v>
      </c>
      <c r="I17" s="2">
        <v>4315140.6339999903</v>
      </c>
      <c r="J17" s="1">
        <v>566.63199999999904</v>
      </c>
      <c r="K17" s="1">
        <v>566.51905527600002</v>
      </c>
      <c r="L17" s="1">
        <f t="shared" si="0"/>
        <v>-0.11294472399902133</v>
      </c>
      <c r="M17" s="1">
        <f t="shared" si="1"/>
        <v>1.2756510679215106E-2</v>
      </c>
    </row>
    <row r="18" spans="6:13" x14ac:dyDescent="0.25">
      <c r="F18" s="1">
        <v>34</v>
      </c>
      <c r="G18" s="1" t="s">
        <v>36</v>
      </c>
      <c r="H18" s="2">
        <v>505029.848999999</v>
      </c>
      <c r="I18" s="2">
        <v>4316234.4929999895</v>
      </c>
      <c r="J18" s="1">
        <v>443.44</v>
      </c>
      <c r="K18" s="1">
        <v>443.40950850799902</v>
      </c>
      <c r="L18" s="1">
        <f t="shared" si="0"/>
        <v>-3.049149200097645E-2</v>
      </c>
      <c r="M18" s="1">
        <f t="shared" si="1"/>
        <v>9.2973108444561082E-4</v>
      </c>
    </row>
    <row r="19" spans="6:13" x14ac:dyDescent="0.25">
      <c r="F19" s="1">
        <v>35</v>
      </c>
      <c r="G19" s="1" t="s">
        <v>37</v>
      </c>
      <c r="H19" s="2">
        <v>505000.50400000002</v>
      </c>
      <c r="I19" s="2">
        <v>4316113.0499999896</v>
      </c>
      <c r="J19" s="1">
        <v>475.73899999999901</v>
      </c>
      <c r="K19" s="1">
        <v>475.715337654</v>
      </c>
      <c r="L19" s="1">
        <f t="shared" si="0"/>
        <v>-2.3662345999014178E-2</v>
      </c>
      <c r="M19" s="1">
        <f t="shared" si="1"/>
        <v>5.5990661817706226E-4</v>
      </c>
    </row>
    <row r="20" spans="6:13" x14ac:dyDescent="0.25">
      <c r="F20" s="1">
        <v>36</v>
      </c>
      <c r="G20" s="1" t="s">
        <v>38</v>
      </c>
      <c r="H20" s="2">
        <v>505727.37800000003</v>
      </c>
      <c r="I20" s="2">
        <v>4319660.0269999905</v>
      </c>
      <c r="J20" s="1">
        <v>445.84300000000002</v>
      </c>
      <c r="K20" s="1">
        <v>445.84959198899901</v>
      </c>
      <c r="L20" s="1">
        <f t="shared" si="0"/>
        <v>6.5919889989913827E-3</v>
      </c>
      <c r="M20" s="1">
        <f t="shared" si="1"/>
        <v>4.3454318962823413E-5</v>
      </c>
    </row>
    <row r="21" spans="6:13" x14ac:dyDescent="0.25">
      <c r="F21" s="1">
        <v>37</v>
      </c>
      <c r="G21" s="1" t="s">
        <v>39</v>
      </c>
      <c r="H21" s="2">
        <v>504507.63299999898</v>
      </c>
      <c r="I21" s="2">
        <v>4321357.6189999897</v>
      </c>
      <c r="J21" s="1">
        <v>463.07900000000001</v>
      </c>
      <c r="K21" s="1">
        <v>463.06400608600001</v>
      </c>
      <c r="L21" s="1">
        <f t="shared" si="0"/>
        <v>-1.4993914000001496E-2</v>
      </c>
      <c r="M21" s="1">
        <f t="shared" si="1"/>
        <v>2.2481745703944087E-4</v>
      </c>
    </row>
    <row r="22" spans="6:13" x14ac:dyDescent="0.25">
      <c r="F22" s="1">
        <v>38</v>
      </c>
      <c r="G22" s="1" t="s">
        <v>40</v>
      </c>
      <c r="H22" s="2">
        <v>500068.30599999899</v>
      </c>
      <c r="I22" s="2">
        <v>4333266.551</v>
      </c>
      <c r="J22" s="1">
        <v>414.94</v>
      </c>
      <c r="K22" s="1">
        <v>414.88613198799902</v>
      </c>
      <c r="L22" s="1">
        <f t="shared" si="0"/>
        <v>-5.3868012000975796E-2</v>
      </c>
      <c r="M22" s="1">
        <f t="shared" si="1"/>
        <v>2.9017627169372721E-3</v>
      </c>
    </row>
    <row r="23" spans="6:13" x14ac:dyDescent="0.25">
      <c r="F23" s="1">
        <v>39</v>
      </c>
      <c r="G23" s="1" t="s">
        <v>41</v>
      </c>
      <c r="H23" s="2">
        <v>501221.47600000002</v>
      </c>
      <c r="I23" s="2">
        <v>4329597.2879999904</v>
      </c>
      <c r="J23" s="1">
        <v>420.72699999999901</v>
      </c>
      <c r="K23" s="1">
        <v>420.81794696200001</v>
      </c>
      <c r="L23" s="1">
        <f t="shared" si="0"/>
        <v>9.094696200099861E-2</v>
      </c>
      <c r="M23" s="1">
        <f t="shared" si="1"/>
        <v>8.2713498972110857E-3</v>
      </c>
    </row>
    <row r="24" spans="6:13" x14ac:dyDescent="0.25">
      <c r="F24" s="1">
        <v>40</v>
      </c>
      <c r="G24" s="1" t="s">
        <v>42</v>
      </c>
      <c r="H24" s="2">
        <v>503417.859999999</v>
      </c>
      <c r="I24" s="2">
        <v>4325499.3260000004</v>
      </c>
      <c r="J24" s="1">
        <v>431.62700000000001</v>
      </c>
      <c r="K24" s="1">
        <v>431.73161455399901</v>
      </c>
      <c r="L24" s="1">
        <f t="shared" si="0"/>
        <v>0.10461455399899933</v>
      </c>
      <c r="M24" s="1">
        <f t="shared" si="1"/>
        <v>1.0944204908409546E-2</v>
      </c>
    </row>
    <row r="25" spans="6:13" x14ac:dyDescent="0.25">
      <c r="F25" s="1">
        <v>41</v>
      </c>
      <c r="G25" s="1" t="s">
        <v>43</v>
      </c>
      <c r="H25" s="2">
        <v>501749.592</v>
      </c>
      <c r="I25" s="2">
        <v>4335695.5329999896</v>
      </c>
      <c r="J25" s="1">
        <v>418.16699999999901</v>
      </c>
      <c r="K25" s="1">
        <v>418.15312761899901</v>
      </c>
      <c r="L25" s="1">
        <f t="shared" si="0"/>
        <v>-1.3872380999998768E-2</v>
      </c>
      <c r="M25" s="1">
        <f t="shared" si="1"/>
        <v>1.9244295460912682E-4</v>
      </c>
    </row>
    <row r="26" spans="6:13" x14ac:dyDescent="0.25">
      <c r="F26" s="1">
        <v>42</v>
      </c>
      <c r="G26" s="1" t="s">
        <v>44</v>
      </c>
      <c r="H26" s="2">
        <v>504875.03600000002</v>
      </c>
      <c r="I26" s="2">
        <v>4336270.4009999903</v>
      </c>
      <c r="J26" s="1">
        <v>410.90300000000002</v>
      </c>
      <c r="K26" s="1">
        <v>410.97379197800001</v>
      </c>
      <c r="L26" s="1">
        <f t="shared" si="0"/>
        <v>7.0791977999988376E-2</v>
      </c>
      <c r="M26" s="1">
        <f t="shared" si="1"/>
        <v>5.0115041491508383E-3</v>
      </c>
    </row>
    <row r="27" spans="6:13" x14ac:dyDescent="0.25">
      <c r="F27" s="1">
        <v>43</v>
      </c>
      <c r="G27" s="1" t="s">
        <v>45</v>
      </c>
      <c r="H27" s="2">
        <v>502821.66200000001</v>
      </c>
      <c r="I27" s="2">
        <v>4338102.676</v>
      </c>
      <c r="J27" s="1">
        <v>418.79199999999901</v>
      </c>
      <c r="K27" s="1">
        <v>418.81819837500001</v>
      </c>
      <c r="L27" s="1">
        <f t="shared" si="0"/>
        <v>2.619837500100175E-2</v>
      </c>
      <c r="M27" s="1">
        <f t="shared" si="1"/>
        <v>6.8635485269311341E-4</v>
      </c>
    </row>
    <row r="28" spans="6:13" x14ac:dyDescent="0.25">
      <c r="F28" s="1">
        <v>44</v>
      </c>
      <c r="G28" s="1" t="s">
        <v>46</v>
      </c>
      <c r="H28" s="2">
        <v>503122.554999999</v>
      </c>
      <c r="I28" s="2">
        <v>4366527.6179999895</v>
      </c>
      <c r="J28" s="1">
        <v>562.22199999999896</v>
      </c>
      <c r="K28" s="1">
        <v>562.24815508400002</v>
      </c>
      <c r="L28" s="1">
        <f t="shared" si="0"/>
        <v>2.6155084001061368E-2</v>
      </c>
      <c r="M28" s="1">
        <f t="shared" si="1"/>
        <v>6.8408841910257633E-4</v>
      </c>
    </row>
    <row r="29" spans="6:13" x14ac:dyDescent="0.25">
      <c r="F29" s="1">
        <v>45</v>
      </c>
      <c r="G29" s="1" t="s">
        <v>47</v>
      </c>
      <c r="H29" s="2">
        <v>505067.201999999</v>
      </c>
      <c r="I29" s="2">
        <v>4365173.6629999904</v>
      </c>
      <c r="J29" s="1">
        <v>561.21299999999906</v>
      </c>
      <c r="K29" s="1">
        <v>561.17118029999904</v>
      </c>
      <c r="L29" s="1">
        <f t="shared" si="0"/>
        <v>-4.1819700000019111E-2</v>
      </c>
      <c r="M29" s="1">
        <f t="shared" si="1"/>
        <v>1.7488873080915984E-3</v>
      </c>
    </row>
    <row r="30" spans="6:13" x14ac:dyDescent="0.25">
      <c r="F30" s="1">
        <v>46</v>
      </c>
      <c r="G30" s="1" t="s">
        <v>48</v>
      </c>
      <c r="H30" s="2">
        <v>505094.70699999901</v>
      </c>
      <c r="I30" s="2">
        <v>4366328.3930000002</v>
      </c>
      <c r="J30" s="1">
        <v>565.774</v>
      </c>
      <c r="K30" s="1">
        <v>565.78617200300005</v>
      </c>
      <c r="L30" s="1">
        <f t="shared" si="0"/>
        <v>1.2172003000046061E-2</v>
      </c>
      <c r="M30" s="1">
        <f t="shared" si="1"/>
        <v>1.4815765703313032E-4</v>
      </c>
    </row>
    <row r="31" spans="6:13" x14ac:dyDescent="0.25">
      <c r="F31" s="1">
        <v>48</v>
      </c>
      <c r="G31" s="1" t="s">
        <v>50</v>
      </c>
      <c r="H31" s="2">
        <v>501879.31800000003</v>
      </c>
      <c r="I31" s="2">
        <v>4364104.32</v>
      </c>
      <c r="J31" s="1">
        <v>538.94200000000001</v>
      </c>
      <c r="K31" s="1">
        <v>538.96416069199904</v>
      </c>
      <c r="L31" s="1">
        <f t="shared" si="0"/>
        <v>2.2160691999033588E-2</v>
      </c>
      <c r="M31" s="1">
        <f t="shared" si="1"/>
        <v>4.9109626987603125E-4</v>
      </c>
    </row>
    <row r="32" spans="6:13" x14ac:dyDescent="0.25">
      <c r="F32" s="1">
        <v>49</v>
      </c>
      <c r="G32" s="1" t="s">
        <v>51</v>
      </c>
      <c r="H32" s="2">
        <v>500913.46500000003</v>
      </c>
      <c r="I32" s="2">
        <v>4363956.8729999904</v>
      </c>
      <c r="J32" s="1">
        <v>652.49</v>
      </c>
      <c r="K32" s="1">
        <v>652.48566368000002</v>
      </c>
      <c r="L32" s="1">
        <f t="shared" si="0"/>
        <v>-4.3363199999930657E-3</v>
      </c>
      <c r="M32" s="1">
        <f t="shared" si="1"/>
        <v>1.880367114233986E-5</v>
      </c>
    </row>
    <row r="33" spans="6:13" x14ac:dyDescent="0.25">
      <c r="F33" s="1">
        <v>50</v>
      </c>
      <c r="G33" s="1" t="s">
        <v>52</v>
      </c>
      <c r="H33" s="2">
        <v>498686.913999999</v>
      </c>
      <c r="I33" s="2">
        <v>4364185.8859999897</v>
      </c>
      <c r="J33" s="1">
        <v>818.55200000000002</v>
      </c>
      <c r="K33" s="1">
        <v>818.50394255399897</v>
      </c>
      <c r="L33" s="1">
        <f t="shared" si="0"/>
        <v>-4.8057446001052995E-2</v>
      </c>
      <c r="M33" s="1">
        <f t="shared" si="1"/>
        <v>2.3095181161441247E-3</v>
      </c>
    </row>
    <row r="34" spans="6:13" x14ac:dyDescent="0.25">
      <c r="F34" s="1">
        <v>51</v>
      </c>
      <c r="G34" s="1" t="s">
        <v>53</v>
      </c>
      <c r="H34" s="2">
        <v>498150.69</v>
      </c>
      <c r="I34" s="2">
        <v>4363924.9170000004</v>
      </c>
      <c r="J34" s="1">
        <v>799.20600000000002</v>
      </c>
      <c r="K34" s="1">
        <v>799.19275496600005</v>
      </c>
      <c r="L34" s="1">
        <f t="shared" si="0"/>
        <v>-1.3245033999965017E-2</v>
      </c>
      <c r="M34" s="1">
        <f t="shared" si="1"/>
        <v>1.7543092566022929E-4</v>
      </c>
    </row>
    <row r="35" spans="6:13" x14ac:dyDescent="0.25">
      <c r="F35" s="1">
        <v>52</v>
      </c>
      <c r="G35" s="1" t="s">
        <v>54</v>
      </c>
      <c r="H35" s="2">
        <v>497824.12900000002</v>
      </c>
      <c r="I35" s="2">
        <v>4363146.7249999903</v>
      </c>
      <c r="J35" s="1">
        <v>740.58900000000006</v>
      </c>
      <c r="K35" s="1">
        <v>740.491531528</v>
      </c>
      <c r="L35" s="1">
        <f t="shared" si="0"/>
        <v>-9.7468472000059592E-2</v>
      </c>
      <c r="M35" s="1">
        <f t="shared" si="1"/>
        <v>9.5001030340264008E-3</v>
      </c>
    </row>
    <row r="36" spans="6:13" x14ac:dyDescent="0.25">
      <c r="F36" s="1">
        <v>53</v>
      </c>
      <c r="G36" s="1" t="s">
        <v>55</v>
      </c>
      <c r="H36" s="2">
        <v>496322.397999999</v>
      </c>
      <c r="I36" s="2">
        <v>4359824.0269999905</v>
      </c>
      <c r="J36" s="1">
        <v>517.25400000000002</v>
      </c>
      <c r="K36" s="1">
        <v>517.22100830099896</v>
      </c>
      <c r="L36" s="1">
        <f t="shared" si="0"/>
        <v>-3.2991699001058805E-2</v>
      </c>
      <c r="M36" s="1">
        <f t="shared" si="1"/>
        <v>1.0884522029764646E-3</v>
      </c>
    </row>
    <row r="37" spans="6:13" x14ac:dyDescent="0.25">
      <c r="F37" s="1">
        <v>54</v>
      </c>
      <c r="G37" s="1" t="s">
        <v>56</v>
      </c>
      <c r="H37" s="2">
        <v>539898.03200000001</v>
      </c>
      <c r="I37" s="2">
        <v>4335013.807</v>
      </c>
      <c r="J37" s="1">
        <v>461.214</v>
      </c>
      <c r="K37" s="1">
        <v>461.20980849799901</v>
      </c>
      <c r="L37" s="1">
        <f t="shared" si="0"/>
        <v>-4.1915020009923865E-3</v>
      </c>
      <c r="M37" s="1">
        <f t="shared" si="1"/>
        <v>1.7568689024323181E-5</v>
      </c>
    </row>
    <row r="38" spans="6:13" x14ac:dyDescent="0.25">
      <c r="F38" s="1">
        <v>55</v>
      </c>
      <c r="G38" s="1" t="s">
        <v>57</v>
      </c>
      <c r="H38" s="2">
        <v>538540.25899999903</v>
      </c>
      <c r="I38" s="2">
        <v>4333835.4989999896</v>
      </c>
      <c r="J38" s="1">
        <v>458.83100000000002</v>
      </c>
      <c r="K38" s="1">
        <v>458.84356160599901</v>
      </c>
      <c r="L38" s="1">
        <f t="shared" si="0"/>
        <v>1.2561605998996583E-2</v>
      </c>
      <c r="M38" s="1">
        <f t="shared" si="1"/>
        <v>1.5779394527402695E-4</v>
      </c>
    </row>
    <row r="39" spans="6:13" x14ac:dyDescent="0.25">
      <c r="F39" s="1">
        <v>56</v>
      </c>
      <c r="G39" s="1" t="s">
        <v>58</v>
      </c>
      <c r="H39" s="2">
        <v>524154.565</v>
      </c>
      <c r="I39" s="2">
        <v>4336932.4469999904</v>
      </c>
      <c r="J39" s="1">
        <v>637.69200000000001</v>
      </c>
      <c r="K39" s="1">
        <v>637.71265609299905</v>
      </c>
      <c r="L39" s="1">
        <f t="shared" si="0"/>
        <v>2.065609299904736E-2</v>
      </c>
      <c r="M39" s="1">
        <f t="shared" si="1"/>
        <v>4.2667417798529332E-4</v>
      </c>
    </row>
    <row r="40" spans="6:13" x14ac:dyDescent="0.25">
      <c r="F40" s="1">
        <v>57</v>
      </c>
      <c r="G40" s="1" t="s">
        <v>59</v>
      </c>
      <c r="H40" s="2">
        <v>525878.11100000003</v>
      </c>
      <c r="I40" s="2">
        <v>4336511.3130000001</v>
      </c>
      <c r="J40" s="1">
        <v>633.45799999999895</v>
      </c>
      <c r="K40" s="1">
        <v>633.58473975799905</v>
      </c>
      <c r="L40" s="1">
        <f t="shared" si="0"/>
        <v>0.12673975800009885</v>
      </c>
      <c r="M40" s="1">
        <f t="shared" si="1"/>
        <v>1.6062966257923618E-2</v>
      </c>
    </row>
    <row r="41" spans="6:13" x14ac:dyDescent="0.25">
      <c r="F41" s="1">
        <v>58</v>
      </c>
      <c r="G41" s="1" t="s">
        <v>60</v>
      </c>
      <c r="H41" s="2">
        <v>507846.53700000001</v>
      </c>
      <c r="I41" s="2">
        <v>4348051.4759999895</v>
      </c>
      <c r="J41" s="2">
        <v>1183.183</v>
      </c>
      <c r="K41" s="2">
        <v>1183.0440105099899</v>
      </c>
      <c r="L41" s="1">
        <f t="shared" si="0"/>
        <v>-0.13898949001008987</v>
      </c>
      <c r="M41" s="1">
        <f t="shared" si="1"/>
        <v>1.931807833326487E-2</v>
      </c>
    </row>
    <row r="42" spans="6:13" x14ac:dyDescent="0.25">
      <c r="F42" s="1">
        <v>60</v>
      </c>
      <c r="G42" s="1" t="s">
        <v>62</v>
      </c>
      <c r="H42" s="2">
        <v>511967.973999999</v>
      </c>
      <c r="I42" s="2">
        <v>4378185.0089999903</v>
      </c>
      <c r="J42" s="1">
        <v>950.40300000000002</v>
      </c>
      <c r="K42" s="1">
        <v>950.49069052499897</v>
      </c>
      <c r="L42" s="1">
        <f t="shared" si="0"/>
        <v>8.7690524998947694E-2</v>
      </c>
      <c r="M42" s="1">
        <f t="shared" si="1"/>
        <v>7.6896281745910703E-3</v>
      </c>
    </row>
    <row r="43" spans="6:13" x14ac:dyDescent="0.25">
      <c r="F43" s="1">
        <v>61</v>
      </c>
      <c r="G43" s="1" t="s">
        <v>63</v>
      </c>
      <c r="H43" s="2">
        <v>531309.91200000001</v>
      </c>
      <c r="I43" s="2">
        <v>4290203.2929999903</v>
      </c>
      <c r="J43" s="1">
        <v>343.142</v>
      </c>
      <c r="K43" s="1">
        <v>343.16579199900002</v>
      </c>
      <c r="L43" s="1">
        <f t="shared" si="0"/>
        <v>2.3791999000025044E-2</v>
      </c>
      <c r="M43" s="1">
        <f t="shared" si="1"/>
        <v>5.660592164171927E-4</v>
      </c>
    </row>
    <row r="44" spans="6:13" x14ac:dyDescent="0.25">
      <c r="F44" s="1">
        <v>62</v>
      </c>
      <c r="G44" s="1" t="s">
        <v>64</v>
      </c>
      <c r="H44" s="2">
        <v>532851.65099999902</v>
      </c>
      <c r="I44" s="2">
        <v>4289586.4570000004</v>
      </c>
      <c r="J44" s="1">
        <v>335.98099999999903</v>
      </c>
      <c r="K44" s="1">
        <v>336.00209310499901</v>
      </c>
      <c r="L44" s="1">
        <f t="shared" si="0"/>
        <v>2.1093104999977186E-2</v>
      </c>
      <c r="M44" s="1">
        <f t="shared" si="1"/>
        <v>4.4491907854006253E-4</v>
      </c>
    </row>
    <row r="45" spans="6:13" x14ac:dyDescent="0.25">
      <c r="F45" s="1">
        <v>63</v>
      </c>
      <c r="G45" s="1" t="s">
        <v>65</v>
      </c>
      <c r="H45" s="2">
        <v>534375.94099999894</v>
      </c>
      <c r="I45" s="2">
        <v>4289813.7019999903</v>
      </c>
      <c r="J45" s="1">
        <v>330.459</v>
      </c>
      <c r="K45" s="1">
        <v>330.47566596500002</v>
      </c>
      <c r="L45" s="1">
        <f t="shared" si="0"/>
        <v>1.6665965000015603E-2</v>
      </c>
      <c r="M45" s="1">
        <f t="shared" si="1"/>
        <v>2.7775438938174507E-4</v>
      </c>
    </row>
    <row r="46" spans="6:13" x14ac:dyDescent="0.25">
      <c r="F46" s="1">
        <v>64</v>
      </c>
      <c r="G46" s="1" t="s">
        <v>66</v>
      </c>
      <c r="H46" s="2">
        <v>535723.12800000003</v>
      </c>
      <c r="I46" s="2">
        <v>4288467.7740000002</v>
      </c>
      <c r="J46" s="1">
        <v>336.68900000000002</v>
      </c>
      <c r="K46" s="1">
        <v>336.71877833899902</v>
      </c>
      <c r="L46" s="1">
        <f t="shared" si="0"/>
        <v>2.9778338998994514E-2</v>
      </c>
      <c r="M46" s="1">
        <f t="shared" si="1"/>
        <v>8.8674947353903756E-4</v>
      </c>
    </row>
    <row r="47" spans="6:13" x14ac:dyDescent="0.25">
      <c r="F47" s="1">
        <v>65</v>
      </c>
      <c r="G47" s="1" t="s">
        <v>67</v>
      </c>
      <c r="H47" s="2">
        <v>534532.39199999894</v>
      </c>
      <c r="I47" s="2">
        <v>4284394.2920000004</v>
      </c>
      <c r="J47" s="1">
        <v>387.75999999999902</v>
      </c>
      <c r="K47" s="1">
        <v>387.77826233000002</v>
      </c>
      <c r="L47" s="1">
        <f t="shared" ref="L47:L80" si="2">K47-J47</f>
        <v>1.8262330000993643E-2</v>
      </c>
      <c r="M47" s="1">
        <f t="shared" ref="M47:M80" si="3">POWER(L47,2)</f>
        <v>3.3351269706519246E-4</v>
      </c>
    </row>
    <row r="48" spans="6:13" x14ac:dyDescent="0.25">
      <c r="F48" s="1">
        <v>66</v>
      </c>
      <c r="G48" s="1" t="s">
        <v>68</v>
      </c>
      <c r="H48" s="2">
        <v>523158.66200000001</v>
      </c>
      <c r="I48" s="2">
        <v>4308796.8219999904</v>
      </c>
      <c r="J48" s="1">
        <v>570.05399999999895</v>
      </c>
      <c r="K48" s="1">
        <v>570.02731750299904</v>
      </c>
      <c r="L48" s="1">
        <f t="shared" si="2"/>
        <v>-2.6682496999910654E-2</v>
      </c>
      <c r="M48" s="1">
        <f t="shared" si="3"/>
        <v>7.1195564615024107E-4</v>
      </c>
    </row>
    <row r="49" spans="6:13" x14ac:dyDescent="0.25">
      <c r="F49" s="1">
        <v>67</v>
      </c>
      <c r="G49" s="1" t="s">
        <v>69</v>
      </c>
      <c r="H49" s="2">
        <v>521670.478</v>
      </c>
      <c r="I49" s="2">
        <v>4309466.0159999896</v>
      </c>
      <c r="J49" s="1">
        <v>561.16999999999905</v>
      </c>
      <c r="K49" s="1">
        <v>561.22585612700004</v>
      </c>
      <c r="L49" s="1">
        <f t="shared" si="2"/>
        <v>5.5856127000993183E-2</v>
      </c>
      <c r="M49" s="1">
        <f t="shared" si="3"/>
        <v>3.1199069235510798E-3</v>
      </c>
    </row>
    <row r="50" spans="6:13" x14ac:dyDescent="0.25">
      <c r="F50" s="1">
        <v>68</v>
      </c>
      <c r="G50" s="1" t="s">
        <v>70</v>
      </c>
      <c r="H50" s="2">
        <v>524373.74699999904</v>
      </c>
      <c r="I50" s="2">
        <v>4301707.6950000003</v>
      </c>
      <c r="J50" s="1">
        <v>854.47500000000002</v>
      </c>
      <c r="K50" s="1">
        <v>854.46206109100001</v>
      </c>
      <c r="L50" s="1">
        <f t="shared" si="2"/>
        <v>-1.2938909000013155E-2</v>
      </c>
      <c r="M50" s="1">
        <f t="shared" si="3"/>
        <v>1.6741536611062142E-4</v>
      </c>
    </row>
    <row r="51" spans="6:13" x14ac:dyDescent="0.25">
      <c r="F51" s="1">
        <v>69</v>
      </c>
      <c r="G51" s="1" t="s">
        <v>71</v>
      </c>
      <c r="H51" s="2">
        <v>523962.09</v>
      </c>
      <c r="I51" s="2">
        <v>4300150.8640000001</v>
      </c>
      <c r="J51" s="1">
        <v>878.93299999999897</v>
      </c>
      <c r="K51" s="1">
        <v>879.02006728399897</v>
      </c>
      <c r="L51" s="1">
        <f t="shared" si="2"/>
        <v>8.7067283999999745E-2</v>
      </c>
      <c r="M51" s="1">
        <f t="shared" si="3"/>
        <v>7.5807119431366117E-3</v>
      </c>
    </row>
    <row r="52" spans="6:13" x14ac:dyDescent="0.25">
      <c r="F52" s="1">
        <v>70</v>
      </c>
      <c r="G52" s="1" t="s">
        <v>72</v>
      </c>
      <c r="H52" s="2">
        <v>524021.15399999899</v>
      </c>
      <c r="I52" s="2">
        <v>4298644.074</v>
      </c>
      <c r="J52" s="1">
        <v>892.59900000000005</v>
      </c>
      <c r="K52" s="1">
        <v>892.59886236399905</v>
      </c>
      <c r="L52" s="1">
        <f t="shared" si="2"/>
        <v>-1.3763600099991891E-4</v>
      </c>
      <c r="M52" s="1">
        <f t="shared" si="3"/>
        <v>1.8943668771249678E-8</v>
      </c>
    </row>
    <row r="53" spans="6:13" x14ac:dyDescent="0.25">
      <c r="F53" s="1">
        <v>71</v>
      </c>
      <c r="G53" s="1" t="s">
        <v>73</v>
      </c>
      <c r="H53" s="2">
        <v>516298.36900000001</v>
      </c>
      <c r="I53" s="2">
        <v>4317612.9620000003</v>
      </c>
      <c r="J53" s="1">
        <v>406.15800000000002</v>
      </c>
      <c r="K53" s="1">
        <v>406.16732956700002</v>
      </c>
      <c r="L53" s="1">
        <f t="shared" si="2"/>
        <v>9.3295670000088649E-3</v>
      </c>
      <c r="M53" s="1">
        <f t="shared" si="3"/>
        <v>8.7040820407654416E-5</v>
      </c>
    </row>
    <row r="54" spans="6:13" x14ac:dyDescent="0.25">
      <c r="F54" s="1">
        <v>72</v>
      </c>
      <c r="G54" s="1" t="s">
        <v>74</v>
      </c>
      <c r="H54" s="2">
        <v>514193.68099999899</v>
      </c>
      <c r="I54" s="2">
        <v>4317981.3279999904</v>
      </c>
      <c r="J54" s="1">
        <v>411.10199999999901</v>
      </c>
      <c r="K54" s="1">
        <v>411.12256679500001</v>
      </c>
      <c r="L54" s="1">
        <f t="shared" si="2"/>
        <v>2.0566795001002447E-2</v>
      </c>
      <c r="M54" s="1">
        <f t="shared" si="3"/>
        <v>4.2299305661325925E-4</v>
      </c>
    </row>
    <row r="55" spans="6:13" x14ac:dyDescent="0.25">
      <c r="F55" s="1">
        <v>73</v>
      </c>
      <c r="G55" s="1" t="s">
        <v>75</v>
      </c>
      <c r="H55" s="2">
        <v>510515.30300000001</v>
      </c>
      <c r="I55" s="2">
        <v>4318406.5650000004</v>
      </c>
      <c r="J55" s="1">
        <v>408.48399999999901</v>
      </c>
      <c r="K55" s="1">
        <v>408.51730821699903</v>
      </c>
      <c r="L55" s="1">
        <f t="shared" si="2"/>
        <v>3.3308217000012519E-2</v>
      </c>
      <c r="M55" s="1">
        <f t="shared" si="3"/>
        <v>1.1094373197199229E-3</v>
      </c>
    </row>
    <row r="56" spans="6:13" x14ac:dyDescent="0.25">
      <c r="F56" s="1">
        <v>74</v>
      </c>
      <c r="G56" s="1" t="s">
        <v>76</v>
      </c>
      <c r="H56" s="2">
        <v>509267.859</v>
      </c>
      <c r="I56" s="2">
        <v>4318462.5209999904</v>
      </c>
      <c r="J56" s="1">
        <v>406.68799999999902</v>
      </c>
      <c r="K56" s="1">
        <v>406.688012727</v>
      </c>
      <c r="L56" s="1">
        <f t="shared" si="2"/>
        <v>1.2727000978429714E-5</v>
      </c>
      <c r="M56" s="1">
        <f t="shared" si="3"/>
        <v>1.6197655390495091E-10</v>
      </c>
    </row>
    <row r="57" spans="6:13" x14ac:dyDescent="0.25">
      <c r="F57" s="1">
        <v>75</v>
      </c>
      <c r="G57" s="1" t="s">
        <v>77</v>
      </c>
      <c r="H57" s="2">
        <v>512537.61099999899</v>
      </c>
      <c r="I57" s="2">
        <v>4330320.5</v>
      </c>
      <c r="J57" s="1">
        <v>406.565</v>
      </c>
      <c r="K57" s="1">
        <v>406.43636536399902</v>
      </c>
      <c r="L57" s="1">
        <f t="shared" si="2"/>
        <v>-0.12863463600098157</v>
      </c>
      <c r="M57" s="1">
        <f t="shared" si="3"/>
        <v>1.6546869579105023E-2</v>
      </c>
    </row>
    <row r="58" spans="6:13" x14ac:dyDescent="0.25">
      <c r="F58" s="1">
        <v>76</v>
      </c>
      <c r="G58" s="1" t="s">
        <v>78</v>
      </c>
      <c r="H58" s="2">
        <v>509759.277</v>
      </c>
      <c r="I58" s="2">
        <v>4329850.6390000004</v>
      </c>
      <c r="J58" s="1">
        <v>406.32900000000001</v>
      </c>
      <c r="K58" s="1">
        <v>406.30898867500002</v>
      </c>
      <c r="L58" s="1">
        <f t="shared" si="2"/>
        <v>-2.0011324999984481E-2</v>
      </c>
      <c r="M58" s="1">
        <f t="shared" si="3"/>
        <v>4.0045312825500389E-4</v>
      </c>
    </row>
    <row r="59" spans="6:13" x14ac:dyDescent="0.25">
      <c r="F59" s="1">
        <v>77</v>
      </c>
      <c r="G59" s="1" t="s">
        <v>79</v>
      </c>
      <c r="H59" s="2">
        <v>541532.81900000002</v>
      </c>
      <c r="I59" s="2">
        <v>4316449.426</v>
      </c>
      <c r="J59" s="1">
        <v>346.29700000000003</v>
      </c>
      <c r="K59" s="1">
        <v>346.25794814199901</v>
      </c>
      <c r="L59" s="1">
        <f t="shared" si="2"/>
        <v>-3.9051858001016626E-2</v>
      </c>
      <c r="M59" s="1">
        <f t="shared" si="3"/>
        <v>1.5250476133315662E-3</v>
      </c>
    </row>
    <row r="60" spans="6:13" x14ac:dyDescent="0.25">
      <c r="F60" s="1">
        <v>78</v>
      </c>
      <c r="G60" s="1" t="s">
        <v>80</v>
      </c>
      <c r="H60" s="2">
        <v>538621.29299999902</v>
      </c>
      <c r="I60" s="2">
        <v>4316558.977</v>
      </c>
      <c r="J60" s="1">
        <v>312.63200000000001</v>
      </c>
      <c r="K60" s="1">
        <v>312.59237743599903</v>
      </c>
      <c r="L60" s="1">
        <f t="shared" si="2"/>
        <v>-3.9622564000978855E-2</v>
      </c>
      <c r="M60" s="1">
        <f t="shared" si="3"/>
        <v>1.5699475780116656E-3</v>
      </c>
    </row>
    <row r="61" spans="6:13" x14ac:dyDescent="0.25">
      <c r="F61" s="1">
        <v>79</v>
      </c>
      <c r="G61" s="1" t="s">
        <v>81</v>
      </c>
      <c r="H61" s="2">
        <v>511855.47700000001</v>
      </c>
      <c r="I61" s="2">
        <v>4377757.8830000004</v>
      </c>
      <c r="J61" s="1">
        <v>957.62300000000005</v>
      </c>
      <c r="K61" s="1">
        <v>957.70920907100003</v>
      </c>
      <c r="L61" s="1">
        <f t="shared" si="2"/>
        <v>8.620907099998476E-2</v>
      </c>
      <c r="M61" s="1">
        <f t="shared" si="3"/>
        <v>7.4320039226804134E-3</v>
      </c>
    </row>
    <row r="62" spans="6:13" x14ac:dyDescent="0.25">
      <c r="F62" s="1">
        <v>80</v>
      </c>
      <c r="G62" s="1" t="s">
        <v>82</v>
      </c>
      <c r="H62" s="2">
        <v>538043.96900000004</v>
      </c>
      <c r="I62" s="2">
        <v>4318045.2889999896</v>
      </c>
      <c r="J62" s="1">
        <v>317.12299999999902</v>
      </c>
      <c r="K62" s="1">
        <v>317.02313697400001</v>
      </c>
      <c r="L62" s="1">
        <f t="shared" si="2"/>
        <v>-9.9863025999013644E-2</v>
      </c>
      <c r="M62" s="1">
        <f t="shared" si="3"/>
        <v>9.972623961679675E-3</v>
      </c>
    </row>
    <row r="63" spans="6:13" x14ac:dyDescent="0.25">
      <c r="F63" s="1">
        <v>81</v>
      </c>
      <c r="G63" s="1" t="s">
        <v>83</v>
      </c>
      <c r="H63" s="2">
        <v>536609.63600000006</v>
      </c>
      <c r="I63" s="2">
        <v>4318896.0279999897</v>
      </c>
      <c r="J63" s="1">
        <v>359.959</v>
      </c>
      <c r="K63" s="1">
        <v>359.98978587200003</v>
      </c>
      <c r="L63" s="1">
        <f t="shared" si="2"/>
        <v>3.0785872000024028E-2</v>
      </c>
      <c r="M63" s="1">
        <f t="shared" si="3"/>
        <v>9.4776991480186349E-4</v>
      </c>
    </row>
    <row r="64" spans="6:13" x14ac:dyDescent="0.25">
      <c r="F64" s="1">
        <v>82</v>
      </c>
      <c r="G64" s="1" t="s">
        <v>84</v>
      </c>
      <c r="H64" s="2">
        <v>547762.28300000005</v>
      </c>
      <c r="I64" s="2">
        <v>4303766.057</v>
      </c>
      <c r="J64" s="1">
        <v>752.82</v>
      </c>
      <c r="K64" s="1">
        <v>752.80350417099896</v>
      </c>
      <c r="L64" s="1">
        <f t="shared" si="2"/>
        <v>-1.6495829001087259E-2</v>
      </c>
      <c r="M64" s="1">
        <f t="shared" si="3"/>
        <v>2.721123744331115E-4</v>
      </c>
    </row>
    <row r="65" spans="6:13" x14ac:dyDescent="0.25">
      <c r="F65" s="1">
        <v>83</v>
      </c>
      <c r="G65" s="1" t="s">
        <v>85</v>
      </c>
      <c r="H65" s="2">
        <v>549085.625</v>
      </c>
      <c r="I65" s="2">
        <v>4303472.6670000004</v>
      </c>
      <c r="J65" s="1">
        <v>682.18200000000002</v>
      </c>
      <c r="K65" s="1">
        <v>682.17249193600003</v>
      </c>
      <c r="L65" s="1">
        <f t="shared" si="2"/>
        <v>-9.5080639999878258E-3</v>
      </c>
      <c r="M65" s="1">
        <f t="shared" si="3"/>
        <v>9.0403281027864494E-5</v>
      </c>
    </row>
    <row r="66" spans="6:13" x14ac:dyDescent="0.25">
      <c r="F66" s="1">
        <v>84</v>
      </c>
      <c r="G66" s="1" t="s">
        <v>86</v>
      </c>
      <c r="H66" s="2">
        <v>550371.15399999905</v>
      </c>
      <c r="I66" s="2">
        <v>4302580.4879999897</v>
      </c>
      <c r="J66" s="1">
        <v>651.327</v>
      </c>
      <c r="K66" s="1">
        <v>651.29282976000002</v>
      </c>
      <c r="L66" s="1">
        <f t="shared" si="2"/>
        <v>-3.4170239999980367E-2</v>
      </c>
      <c r="M66" s="1">
        <f t="shared" si="3"/>
        <v>1.1676053016562583E-3</v>
      </c>
    </row>
    <row r="67" spans="6:13" x14ac:dyDescent="0.25">
      <c r="F67" s="1">
        <v>85</v>
      </c>
      <c r="G67" s="1" t="s">
        <v>87</v>
      </c>
      <c r="H67" s="2">
        <v>544163.14500000002</v>
      </c>
      <c r="I67" s="2">
        <v>4304660.4230000004</v>
      </c>
      <c r="J67" s="1">
        <v>685.84199999999896</v>
      </c>
      <c r="K67" s="1">
        <v>685.83714812100004</v>
      </c>
      <c r="L67" s="1">
        <f t="shared" si="2"/>
        <v>-4.851878998920256E-3</v>
      </c>
      <c r="M67" s="1">
        <f t="shared" si="3"/>
        <v>2.3540729820163425E-5</v>
      </c>
    </row>
    <row r="68" spans="6:13" x14ac:dyDescent="0.25">
      <c r="F68" s="1">
        <v>86</v>
      </c>
      <c r="G68" s="1" t="s">
        <v>88</v>
      </c>
      <c r="H68" s="2">
        <v>528759.76599999901</v>
      </c>
      <c r="I68" s="2">
        <v>4326669.6040000003</v>
      </c>
      <c r="J68" s="1">
        <v>400.25299999999902</v>
      </c>
      <c r="K68" s="1">
        <v>400.34451202700001</v>
      </c>
      <c r="L68" s="1">
        <f t="shared" si="2"/>
        <v>9.1512027000987928E-2</v>
      </c>
      <c r="M68" s="1">
        <f t="shared" si="3"/>
        <v>8.3744510858295429E-3</v>
      </c>
    </row>
    <row r="69" spans="6:13" x14ac:dyDescent="0.25">
      <c r="F69" s="1">
        <v>87</v>
      </c>
      <c r="G69" s="1" t="s">
        <v>89</v>
      </c>
      <c r="H69" s="2">
        <v>527502.43400000001</v>
      </c>
      <c r="I69" s="2">
        <v>4327487.8550000004</v>
      </c>
      <c r="J69" s="1">
        <v>406.36</v>
      </c>
      <c r="K69" s="1">
        <v>406.40387692000002</v>
      </c>
      <c r="L69" s="1">
        <f t="shared" si="2"/>
        <v>4.3876920000002428E-2</v>
      </c>
      <c r="M69" s="1">
        <f t="shared" si="3"/>
        <v>1.925184108686613E-3</v>
      </c>
    </row>
    <row r="70" spans="6:13" x14ac:dyDescent="0.25">
      <c r="F70" s="1">
        <v>88</v>
      </c>
      <c r="G70" s="1" t="s">
        <v>90</v>
      </c>
      <c r="H70" s="2">
        <v>531103.41799999902</v>
      </c>
      <c r="I70" s="2">
        <v>4324382.6749999896</v>
      </c>
      <c r="J70" s="1">
        <v>379.245</v>
      </c>
      <c r="K70" s="1">
        <v>379.24570585999902</v>
      </c>
      <c r="L70" s="1">
        <f t="shared" si="2"/>
        <v>7.0585999901595642E-4</v>
      </c>
      <c r="M70" s="1">
        <f t="shared" si="3"/>
        <v>4.9823833821080596E-7</v>
      </c>
    </row>
    <row r="71" spans="6:13" x14ac:dyDescent="0.25">
      <c r="F71" s="1">
        <v>89</v>
      </c>
      <c r="G71" s="1" t="s">
        <v>91</v>
      </c>
      <c r="H71" s="2">
        <v>532836.71499999904</v>
      </c>
      <c r="I71" s="2">
        <v>4324085.5599999903</v>
      </c>
      <c r="J71" s="1">
        <v>364.30900000000003</v>
      </c>
      <c r="K71" s="1">
        <v>364.29030916900001</v>
      </c>
      <c r="L71" s="1">
        <f t="shared" si="2"/>
        <v>-1.8690831000014896E-2</v>
      </c>
      <c r="M71" s="1">
        <f t="shared" si="3"/>
        <v>3.4934716347111784E-4</v>
      </c>
    </row>
    <row r="72" spans="6:13" x14ac:dyDescent="0.25">
      <c r="F72" s="1">
        <v>90</v>
      </c>
      <c r="G72" s="1" t="s">
        <v>92</v>
      </c>
      <c r="H72" s="2">
        <v>539140.33799999906</v>
      </c>
      <c r="I72" s="2">
        <v>4334472.5470000003</v>
      </c>
      <c r="J72" s="1">
        <v>452.488</v>
      </c>
      <c r="K72" s="1">
        <v>452.46383300799903</v>
      </c>
      <c r="L72" s="1">
        <f t="shared" si="2"/>
        <v>-2.4166992000971277E-2</v>
      </c>
      <c r="M72" s="1">
        <f t="shared" si="3"/>
        <v>5.8404350237500967E-4</v>
      </c>
    </row>
    <row r="73" spans="6:13" x14ac:dyDescent="0.25">
      <c r="F73" s="1">
        <v>91</v>
      </c>
      <c r="G73" s="1" t="s">
        <v>93</v>
      </c>
      <c r="H73" s="2">
        <v>536063.99199999904</v>
      </c>
      <c r="I73" s="2">
        <v>4334189.1430000002</v>
      </c>
      <c r="J73" s="1">
        <v>450.88900000000001</v>
      </c>
      <c r="K73" s="1">
        <v>450.88598931000001</v>
      </c>
      <c r="L73" s="1">
        <f t="shared" si="2"/>
        <v>-3.0106899999964298E-3</v>
      </c>
      <c r="M73" s="1">
        <f t="shared" si="3"/>
        <v>9.0642542760785034E-6</v>
      </c>
    </row>
    <row r="74" spans="6:13" x14ac:dyDescent="0.25">
      <c r="F74" s="1">
        <v>92</v>
      </c>
      <c r="G74" s="1" t="s">
        <v>94</v>
      </c>
      <c r="H74" s="2">
        <v>528360.04099999904</v>
      </c>
      <c r="I74" s="2">
        <v>4334729.6619999902</v>
      </c>
      <c r="J74" s="1">
        <v>603.85299999999904</v>
      </c>
      <c r="K74" s="1">
        <v>603.87043785699905</v>
      </c>
      <c r="L74" s="1">
        <f t="shared" si="2"/>
        <v>1.7437857000004442E-2</v>
      </c>
      <c r="M74" s="1">
        <f t="shared" si="3"/>
        <v>3.0407885675260392E-4</v>
      </c>
    </row>
    <row r="75" spans="6:13" x14ac:dyDescent="0.25">
      <c r="F75" s="1">
        <v>93</v>
      </c>
      <c r="G75" s="1" t="s">
        <v>95</v>
      </c>
      <c r="H75" s="2">
        <v>527383.69299999904</v>
      </c>
      <c r="I75" s="2">
        <v>4335393.0099999905</v>
      </c>
      <c r="J75" s="1">
        <v>607.64300000000003</v>
      </c>
      <c r="K75" s="1">
        <v>607.63815033000003</v>
      </c>
      <c r="L75" s="1">
        <f t="shared" si="2"/>
        <v>-4.8496699999986959E-3</v>
      </c>
      <c r="M75" s="1">
        <f t="shared" si="3"/>
        <v>2.351929910888735E-5</v>
      </c>
    </row>
    <row r="76" spans="6:13" x14ac:dyDescent="0.25">
      <c r="F76" s="1">
        <v>94</v>
      </c>
      <c r="G76" s="1" t="s">
        <v>96</v>
      </c>
      <c r="H76" s="2">
        <v>526986.09100000001</v>
      </c>
      <c r="I76" s="2">
        <v>4335678.4040000001</v>
      </c>
      <c r="J76" s="1">
        <v>629.375</v>
      </c>
      <c r="K76" s="1">
        <v>629.40858287699905</v>
      </c>
      <c r="L76" s="1">
        <f t="shared" si="2"/>
        <v>3.3582876999048494E-2</v>
      </c>
      <c r="M76" s="1">
        <f t="shared" si="3"/>
        <v>1.1278096275332205E-3</v>
      </c>
    </row>
    <row r="77" spans="6:13" x14ac:dyDescent="0.25">
      <c r="F77" s="1">
        <v>95</v>
      </c>
      <c r="G77" s="1" t="s">
        <v>97</v>
      </c>
      <c r="H77" s="2">
        <v>511664.620999999</v>
      </c>
      <c r="I77" s="2">
        <v>4345232.87</v>
      </c>
      <c r="J77" s="2">
        <v>1195.21</v>
      </c>
      <c r="K77" s="2">
        <v>1195.2120217700001</v>
      </c>
      <c r="L77" s="1">
        <f t="shared" si="2"/>
        <v>2.021770000055767E-3</v>
      </c>
      <c r="M77" s="1">
        <f t="shared" si="3"/>
        <v>4.0875539331254965E-6</v>
      </c>
    </row>
    <row r="78" spans="6:13" x14ac:dyDescent="0.25">
      <c r="F78" s="1">
        <v>96</v>
      </c>
      <c r="G78" s="1" t="s">
        <v>98</v>
      </c>
      <c r="H78" s="2">
        <v>510500.57400000002</v>
      </c>
      <c r="I78" s="2">
        <v>4346134.4859999903</v>
      </c>
      <c r="J78" s="2">
        <v>1113.518</v>
      </c>
      <c r="K78" s="2">
        <v>1113.4711432700001</v>
      </c>
      <c r="L78" s="1">
        <f t="shared" si="2"/>
        <v>-4.6856729999944946E-2</v>
      </c>
      <c r="M78" s="1">
        <f t="shared" si="3"/>
        <v>2.1955531462877409E-3</v>
      </c>
    </row>
    <row r="79" spans="6:13" x14ac:dyDescent="0.25">
      <c r="F79" s="1">
        <v>97</v>
      </c>
      <c r="G79" s="1" t="s">
        <v>99</v>
      </c>
      <c r="H79" s="2">
        <v>508490.315</v>
      </c>
      <c r="I79" s="2">
        <v>4347537.9550000001</v>
      </c>
      <c r="J79" s="2">
        <v>1167.1469999999899</v>
      </c>
      <c r="K79" s="2">
        <v>1167.0648077400001</v>
      </c>
      <c r="L79" s="1">
        <f t="shared" si="2"/>
        <v>-8.2192259989824379E-2</v>
      </c>
      <c r="M79" s="1">
        <f t="shared" si="3"/>
        <v>6.7555676022348857E-3</v>
      </c>
    </row>
    <row r="80" spans="6:13" x14ac:dyDescent="0.25">
      <c r="F80" s="1">
        <v>98</v>
      </c>
      <c r="G80" s="1" t="s">
        <v>100</v>
      </c>
      <c r="H80" s="2">
        <v>511033.23200000002</v>
      </c>
      <c r="I80" s="2">
        <v>4379869.818</v>
      </c>
      <c r="J80" s="2">
        <v>1139.2850000000001</v>
      </c>
      <c r="K80" s="2">
        <v>1139.44707632</v>
      </c>
      <c r="L80" s="1">
        <f t="shared" si="2"/>
        <v>0.16207631999986916</v>
      </c>
      <c r="M80" s="1">
        <f t="shared" si="3"/>
        <v>2.6268733504699986E-2</v>
      </c>
    </row>
    <row r="84" spans="6:13" x14ac:dyDescent="0.25">
      <c r="F84" s="4">
        <v>59</v>
      </c>
      <c r="G84" s="4" t="s">
        <v>61</v>
      </c>
      <c r="H84" s="6">
        <v>510896.94300000003</v>
      </c>
      <c r="I84" s="6">
        <v>4379706.1679999903</v>
      </c>
      <c r="J84" s="6">
        <v>1141.1659999999899</v>
      </c>
      <c r="K84" s="6">
        <v>-9999</v>
      </c>
      <c r="L84" s="4">
        <f>K84-J84</f>
        <v>-11140.16599999999</v>
      </c>
      <c r="M84" s="4">
        <f>POWER(L84,2)</f>
        <v>124103298.50755578</v>
      </c>
    </row>
    <row r="85" spans="6:13" x14ac:dyDescent="0.25">
      <c r="F85" s="4">
        <v>47</v>
      </c>
      <c r="G85" s="4" t="s">
        <v>49</v>
      </c>
      <c r="H85" s="6">
        <v>502224.576999999</v>
      </c>
      <c r="I85" s="6">
        <v>4365121.585</v>
      </c>
      <c r="J85" s="4">
        <v>630.23500000000001</v>
      </c>
      <c r="K85" s="4">
        <v>635.09674558899906</v>
      </c>
      <c r="L85" s="4">
        <f>K85-J85</f>
        <v>4.8617455889990424</v>
      </c>
      <c r="M85" s="4">
        <f>POWER(L85,2)</f>
        <v>23.636570172151647</v>
      </c>
    </row>
  </sheetData>
  <mergeCells count="1">
    <mergeCell ref="A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0"/>
  <sheetViews>
    <sheetView workbookViewId="0"/>
  </sheetViews>
  <sheetFormatPr defaultRowHeight="15" x14ac:dyDescent="0.25"/>
  <cols>
    <col min="1" max="1" width="62.42578125" bestFit="1" customWidth="1"/>
    <col min="2" max="2" width="13.7109375" bestFit="1" customWidth="1"/>
    <col min="4" max="4" width="16.140625" bestFit="1" customWidth="1"/>
    <col min="5" max="5" width="16.5703125" bestFit="1" customWidth="1"/>
    <col min="6" max="6" width="10" bestFit="1" customWidth="1"/>
  </cols>
  <sheetData>
    <row r="1" spans="1:5" x14ac:dyDescent="0.25">
      <c r="A1" s="9" t="s">
        <v>113</v>
      </c>
      <c r="B1" s="20">
        <v>120</v>
      </c>
      <c r="D1" t="s">
        <v>116</v>
      </c>
      <c r="E1" t="s">
        <v>117</v>
      </c>
    </row>
    <row r="2" spans="1:5" x14ac:dyDescent="0.25">
      <c r="A2" s="10" t="s">
        <v>237</v>
      </c>
      <c r="B2" s="20">
        <v>114287966</v>
      </c>
      <c r="D2" t="s">
        <v>118</v>
      </c>
      <c r="E2">
        <v>2646266</v>
      </c>
    </row>
    <row r="3" spans="1:5" x14ac:dyDescent="0.25">
      <c r="A3" s="10" t="s">
        <v>114</v>
      </c>
      <c r="B3" s="20">
        <f>SUM(E2:E120)</f>
        <v>321901209</v>
      </c>
      <c r="D3" t="s">
        <v>119</v>
      </c>
      <c r="E3">
        <v>2898575</v>
      </c>
    </row>
    <row r="4" spans="1:5" x14ac:dyDescent="0.25">
      <c r="A4" s="9" t="s">
        <v>112</v>
      </c>
      <c r="B4" s="21">
        <f>B3/B2</f>
        <v>2.8165800850808735</v>
      </c>
      <c r="D4" t="s">
        <v>120</v>
      </c>
      <c r="E4">
        <v>2902711</v>
      </c>
    </row>
    <row r="5" spans="1:5" x14ac:dyDescent="0.25">
      <c r="A5" s="9" t="s">
        <v>115</v>
      </c>
      <c r="B5" s="21">
        <f>1/SQRT(B4)</f>
        <v>0.59585274976074498</v>
      </c>
      <c r="D5" t="s">
        <v>121</v>
      </c>
      <c r="E5">
        <v>2813681</v>
      </c>
    </row>
    <row r="6" spans="1:5" x14ac:dyDescent="0.25">
      <c r="D6" t="s">
        <v>122</v>
      </c>
      <c r="E6">
        <v>2871067</v>
      </c>
    </row>
    <row r="7" spans="1:5" x14ac:dyDescent="0.25">
      <c r="D7" t="s">
        <v>123</v>
      </c>
      <c r="E7">
        <v>2784752</v>
      </c>
    </row>
    <row r="8" spans="1:5" x14ac:dyDescent="0.25">
      <c r="D8" t="s">
        <v>124</v>
      </c>
      <c r="E8">
        <v>2951577</v>
      </c>
    </row>
    <row r="9" spans="1:5" x14ac:dyDescent="0.25">
      <c r="D9" t="s">
        <v>125</v>
      </c>
      <c r="E9">
        <v>2450749</v>
      </c>
    </row>
    <row r="10" spans="1:5" x14ac:dyDescent="0.25">
      <c r="D10" t="s">
        <v>126</v>
      </c>
      <c r="E10">
        <v>2456269</v>
      </c>
    </row>
    <row r="11" spans="1:5" x14ac:dyDescent="0.25">
      <c r="D11" t="s">
        <v>127</v>
      </c>
      <c r="E11">
        <v>2794711</v>
      </c>
    </row>
    <row r="12" spans="1:5" x14ac:dyDescent="0.25">
      <c r="D12" t="s">
        <v>128</v>
      </c>
      <c r="E12">
        <v>2580063</v>
      </c>
    </row>
    <row r="13" spans="1:5" x14ac:dyDescent="0.25">
      <c r="D13" t="s">
        <v>129</v>
      </c>
      <c r="E13">
        <v>3013677</v>
      </c>
    </row>
    <row r="14" spans="1:5" x14ac:dyDescent="0.25">
      <c r="D14" t="s">
        <v>130</v>
      </c>
      <c r="E14">
        <v>2434836</v>
      </c>
    </row>
    <row r="15" spans="1:5" x14ac:dyDescent="0.25">
      <c r="D15" t="s">
        <v>131</v>
      </c>
      <c r="E15">
        <v>2310008</v>
      </c>
    </row>
    <row r="16" spans="1:5" x14ac:dyDescent="0.25">
      <c r="D16" t="s">
        <v>132</v>
      </c>
      <c r="E16">
        <v>2476009</v>
      </c>
    </row>
    <row r="17" spans="4:5" x14ac:dyDescent="0.25">
      <c r="D17" t="s">
        <v>133</v>
      </c>
      <c r="E17">
        <v>2297906</v>
      </c>
    </row>
    <row r="18" spans="4:5" x14ac:dyDescent="0.25">
      <c r="D18" t="s">
        <v>134</v>
      </c>
      <c r="E18">
        <v>2254362</v>
      </c>
    </row>
    <row r="19" spans="4:5" x14ac:dyDescent="0.25">
      <c r="D19" t="s">
        <v>135</v>
      </c>
      <c r="E19">
        <v>2195491</v>
      </c>
    </row>
    <row r="20" spans="4:5" x14ac:dyDescent="0.25">
      <c r="D20" t="s">
        <v>136</v>
      </c>
      <c r="E20">
        <v>2482873</v>
      </c>
    </row>
    <row r="21" spans="4:5" x14ac:dyDescent="0.25">
      <c r="D21" t="s">
        <v>137</v>
      </c>
      <c r="E21">
        <v>2078246</v>
      </c>
    </row>
    <row r="22" spans="4:5" x14ac:dyDescent="0.25">
      <c r="D22" t="s">
        <v>138</v>
      </c>
      <c r="E22">
        <v>2887943</v>
      </c>
    </row>
    <row r="23" spans="4:5" x14ac:dyDescent="0.25">
      <c r="D23" t="s">
        <v>139</v>
      </c>
      <c r="E23">
        <v>2439354</v>
      </c>
    </row>
    <row r="24" spans="4:5" x14ac:dyDescent="0.25">
      <c r="D24" t="s">
        <v>140</v>
      </c>
      <c r="E24">
        <v>2716813</v>
      </c>
    </row>
    <row r="25" spans="4:5" x14ac:dyDescent="0.25">
      <c r="D25" t="s">
        <v>141</v>
      </c>
      <c r="E25">
        <v>2561073</v>
      </c>
    </row>
    <row r="26" spans="4:5" x14ac:dyDescent="0.25">
      <c r="D26" t="s">
        <v>142</v>
      </c>
      <c r="E26">
        <v>2754838</v>
      </c>
    </row>
    <row r="27" spans="4:5" x14ac:dyDescent="0.25">
      <c r="D27" t="s">
        <v>143</v>
      </c>
      <c r="E27">
        <v>3116766</v>
      </c>
    </row>
    <row r="28" spans="4:5" x14ac:dyDescent="0.25">
      <c r="D28" t="s">
        <v>144</v>
      </c>
      <c r="E28">
        <v>2961851</v>
      </c>
    </row>
    <row r="29" spans="4:5" x14ac:dyDescent="0.25">
      <c r="D29" t="s">
        <v>145</v>
      </c>
      <c r="E29">
        <v>2671994</v>
      </c>
    </row>
    <row r="30" spans="4:5" x14ac:dyDescent="0.25">
      <c r="D30" t="s">
        <v>146</v>
      </c>
      <c r="E30">
        <v>2452448</v>
      </c>
    </row>
    <row r="31" spans="4:5" x14ac:dyDescent="0.25">
      <c r="D31" t="s">
        <v>147</v>
      </c>
      <c r="E31">
        <v>2559819</v>
      </c>
    </row>
    <row r="32" spans="4:5" x14ac:dyDescent="0.25">
      <c r="D32" t="s">
        <v>148</v>
      </c>
      <c r="E32">
        <v>2771938</v>
      </c>
    </row>
    <row r="33" spans="4:5" x14ac:dyDescent="0.25">
      <c r="D33" t="s">
        <v>149</v>
      </c>
      <c r="E33">
        <v>3008176</v>
      </c>
    </row>
    <row r="34" spans="4:5" x14ac:dyDescent="0.25">
      <c r="D34" t="s">
        <v>150</v>
      </c>
      <c r="E34">
        <v>2979957</v>
      </c>
    </row>
    <row r="35" spans="4:5" x14ac:dyDescent="0.25">
      <c r="D35" t="s">
        <v>151</v>
      </c>
      <c r="E35">
        <v>3040089</v>
      </c>
    </row>
    <row r="36" spans="4:5" x14ac:dyDescent="0.25">
      <c r="D36" t="s">
        <v>152</v>
      </c>
      <c r="E36">
        <v>3116130</v>
      </c>
    </row>
    <row r="37" spans="4:5" x14ac:dyDescent="0.25">
      <c r="D37" t="s">
        <v>153</v>
      </c>
      <c r="E37">
        <v>3065993</v>
      </c>
    </row>
    <row r="38" spans="4:5" x14ac:dyDescent="0.25">
      <c r="D38" t="s">
        <v>154</v>
      </c>
      <c r="E38">
        <v>2870815</v>
      </c>
    </row>
    <row r="39" spans="4:5" x14ac:dyDescent="0.25">
      <c r="D39" t="s">
        <v>155</v>
      </c>
      <c r="E39">
        <v>3099255</v>
      </c>
    </row>
    <row r="40" spans="4:5" x14ac:dyDescent="0.25">
      <c r="D40" t="s">
        <v>156</v>
      </c>
      <c r="E40">
        <v>2033453</v>
      </c>
    </row>
    <row r="41" spans="4:5" x14ac:dyDescent="0.25">
      <c r="D41" t="s">
        <v>157</v>
      </c>
      <c r="E41">
        <v>3251590</v>
      </c>
    </row>
    <row r="42" spans="4:5" x14ac:dyDescent="0.25">
      <c r="D42" t="s">
        <v>158</v>
      </c>
      <c r="E42">
        <v>2795271</v>
      </c>
    </row>
    <row r="43" spans="4:5" x14ac:dyDescent="0.25">
      <c r="D43" t="s">
        <v>159</v>
      </c>
      <c r="E43">
        <v>2548316</v>
      </c>
    </row>
    <row r="44" spans="4:5" x14ac:dyDescent="0.25">
      <c r="D44" t="s">
        <v>160</v>
      </c>
      <c r="E44">
        <v>2884519</v>
      </c>
    </row>
    <row r="45" spans="4:5" x14ac:dyDescent="0.25">
      <c r="D45" t="s">
        <v>161</v>
      </c>
      <c r="E45">
        <v>2805371</v>
      </c>
    </row>
    <row r="46" spans="4:5" x14ac:dyDescent="0.25">
      <c r="D46" t="s">
        <v>162</v>
      </c>
      <c r="E46">
        <v>2571644</v>
      </c>
    </row>
    <row r="47" spans="4:5" x14ac:dyDescent="0.25">
      <c r="D47" t="s">
        <v>163</v>
      </c>
      <c r="E47">
        <v>2633728</v>
      </c>
    </row>
    <row r="48" spans="4:5" x14ac:dyDescent="0.25">
      <c r="D48" t="s">
        <v>164</v>
      </c>
      <c r="E48">
        <v>2474643</v>
      </c>
    </row>
    <row r="49" spans="4:5" x14ac:dyDescent="0.25">
      <c r="D49" t="s">
        <v>165</v>
      </c>
      <c r="E49">
        <v>2674446</v>
      </c>
    </row>
    <row r="50" spans="4:5" x14ac:dyDescent="0.25">
      <c r="D50" t="s">
        <v>166</v>
      </c>
      <c r="E50">
        <v>2824640</v>
      </c>
    </row>
    <row r="51" spans="4:5" x14ac:dyDescent="0.25">
      <c r="D51" t="s">
        <v>167</v>
      </c>
      <c r="E51">
        <v>2660768</v>
      </c>
    </row>
    <row r="52" spans="4:5" x14ac:dyDescent="0.25">
      <c r="D52" t="s">
        <v>168</v>
      </c>
      <c r="E52">
        <v>2430711</v>
      </c>
    </row>
    <row r="53" spans="4:5" x14ac:dyDescent="0.25">
      <c r="D53" t="s">
        <v>169</v>
      </c>
      <c r="E53">
        <v>2912631</v>
      </c>
    </row>
    <row r="54" spans="4:5" x14ac:dyDescent="0.25">
      <c r="D54" t="s">
        <v>170</v>
      </c>
      <c r="E54">
        <v>2569307</v>
      </c>
    </row>
    <row r="55" spans="4:5" x14ac:dyDescent="0.25">
      <c r="D55" t="s">
        <v>171</v>
      </c>
      <c r="E55">
        <v>2735357</v>
      </c>
    </row>
    <row r="56" spans="4:5" x14ac:dyDescent="0.25">
      <c r="D56" t="s">
        <v>172</v>
      </c>
      <c r="E56">
        <v>2741252</v>
      </c>
    </row>
    <row r="57" spans="4:5" x14ac:dyDescent="0.25">
      <c r="D57" t="s">
        <v>173</v>
      </c>
      <c r="E57">
        <v>3023445</v>
      </c>
    </row>
    <row r="58" spans="4:5" x14ac:dyDescent="0.25">
      <c r="D58" t="s">
        <v>174</v>
      </c>
      <c r="E58">
        <v>2837196</v>
      </c>
    </row>
    <row r="59" spans="4:5" x14ac:dyDescent="0.25">
      <c r="D59" t="s">
        <v>175</v>
      </c>
      <c r="E59">
        <v>2671646</v>
      </c>
    </row>
    <row r="60" spans="4:5" x14ac:dyDescent="0.25">
      <c r="D60" t="s">
        <v>176</v>
      </c>
      <c r="E60">
        <v>2329596</v>
      </c>
    </row>
    <row r="61" spans="4:5" x14ac:dyDescent="0.25">
      <c r="D61" t="s">
        <v>177</v>
      </c>
      <c r="E61">
        <v>2290428</v>
      </c>
    </row>
    <row r="62" spans="4:5" x14ac:dyDescent="0.25">
      <c r="D62" t="s">
        <v>178</v>
      </c>
      <c r="E62">
        <v>2599961</v>
      </c>
    </row>
    <row r="63" spans="4:5" x14ac:dyDescent="0.25">
      <c r="D63" t="s">
        <v>179</v>
      </c>
      <c r="E63">
        <v>2318865</v>
      </c>
    </row>
    <row r="64" spans="4:5" x14ac:dyDescent="0.25">
      <c r="D64" t="s">
        <v>180</v>
      </c>
      <c r="E64">
        <v>2706781</v>
      </c>
    </row>
    <row r="65" spans="4:5" x14ac:dyDescent="0.25">
      <c r="D65" t="s">
        <v>181</v>
      </c>
      <c r="E65">
        <v>2715062</v>
      </c>
    </row>
    <row r="66" spans="4:5" x14ac:dyDescent="0.25">
      <c r="D66" t="s">
        <v>182</v>
      </c>
      <c r="E66">
        <v>3200824</v>
      </c>
    </row>
    <row r="67" spans="4:5" x14ac:dyDescent="0.25">
      <c r="D67" t="s">
        <v>183</v>
      </c>
      <c r="E67">
        <v>2363150</v>
      </c>
    </row>
    <row r="68" spans="4:5" x14ac:dyDescent="0.25">
      <c r="D68" t="s">
        <v>184</v>
      </c>
      <c r="E68">
        <v>2292224</v>
      </c>
    </row>
    <row r="69" spans="4:5" x14ac:dyDescent="0.25">
      <c r="D69" t="s">
        <v>185</v>
      </c>
      <c r="E69">
        <v>2702138</v>
      </c>
    </row>
    <row r="70" spans="4:5" x14ac:dyDescent="0.25">
      <c r="D70" t="s">
        <v>186</v>
      </c>
      <c r="E70">
        <v>2977556</v>
      </c>
    </row>
    <row r="71" spans="4:5" x14ac:dyDescent="0.25">
      <c r="D71" t="s">
        <v>187</v>
      </c>
      <c r="E71">
        <v>2979475</v>
      </c>
    </row>
    <row r="72" spans="4:5" x14ac:dyDescent="0.25">
      <c r="D72" t="s">
        <v>188</v>
      </c>
      <c r="E72">
        <v>2260899</v>
      </c>
    </row>
    <row r="73" spans="4:5" x14ac:dyDescent="0.25">
      <c r="D73" t="s">
        <v>189</v>
      </c>
      <c r="E73">
        <v>2911373</v>
      </c>
    </row>
    <row r="74" spans="4:5" x14ac:dyDescent="0.25">
      <c r="D74" t="s">
        <v>190</v>
      </c>
      <c r="E74">
        <v>2837464</v>
      </c>
    </row>
    <row r="75" spans="4:5" x14ac:dyDescent="0.25">
      <c r="D75" t="s">
        <v>191</v>
      </c>
      <c r="E75">
        <v>2766118</v>
      </c>
    </row>
    <row r="76" spans="4:5" x14ac:dyDescent="0.25">
      <c r="D76" t="s">
        <v>192</v>
      </c>
      <c r="E76">
        <v>2691011</v>
      </c>
    </row>
    <row r="77" spans="4:5" x14ac:dyDescent="0.25">
      <c r="D77" t="s">
        <v>193</v>
      </c>
      <c r="E77">
        <v>3085483</v>
      </c>
    </row>
    <row r="78" spans="4:5" x14ac:dyDescent="0.25">
      <c r="D78" t="s">
        <v>194</v>
      </c>
      <c r="E78">
        <v>2686583</v>
      </c>
    </row>
    <row r="79" spans="4:5" x14ac:dyDescent="0.25">
      <c r="D79" t="s">
        <v>195</v>
      </c>
      <c r="E79">
        <v>3803120</v>
      </c>
    </row>
    <row r="80" spans="4:5" x14ac:dyDescent="0.25">
      <c r="D80" t="s">
        <v>196</v>
      </c>
      <c r="E80">
        <v>3210970</v>
      </c>
    </row>
    <row r="81" spans="4:5" x14ac:dyDescent="0.25">
      <c r="D81" t="s">
        <v>197</v>
      </c>
      <c r="E81">
        <v>2829611</v>
      </c>
    </row>
    <row r="82" spans="4:5" x14ac:dyDescent="0.25">
      <c r="D82" t="s">
        <v>198</v>
      </c>
      <c r="E82">
        <v>3081466</v>
      </c>
    </row>
    <row r="83" spans="4:5" x14ac:dyDescent="0.25">
      <c r="D83" t="s">
        <v>199</v>
      </c>
      <c r="E83">
        <v>3148963</v>
      </c>
    </row>
    <row r="84" spans="4:5" x14ac:dyDescent="0.25">
      <c r="D84" t="s">
        <v>200</v>
      </c>
      <c r="E84">
        <v>2649355</v>
      </c>
    </row>
    <row r="85" spans="4:5" x14ac:dyDescent="0.25">
      <c r="D85" t="s">
        <v>201</v>
      </c>
      <c r="E85">
        <v>2647341</v>
      </c>
    </row>
    <row r="86" spans="4:5" x14ac:dyDescent="0.25">
      <c r="D86" t="s">
        <v>202</v>
      </c>
      <c r="E86">
        <v>2539700</v>
      </c>
    </row>
    <row r="87" spans="4:5" x14ac:dyDescent="0.25">
      <c r="D87" t="s">
        <v>203</v>
      </c>
      <c r="E87">
        <v>2653504</v>
      </c>
    </row>
    <row r="88" spans="4:5" x14ac:dyDescent="0.25">
      <c r="D88" t="s">
        <v>204</v>
      </c>
      <c r="E88">
        <v>2388452</v>
      </c>
    </row>
    <row r="89" spans="4:5" x14ac:dyDescent="0.25">
      <c r="D89" t="s">
        <v>205</v>
      </c>
      <c r="E89">
        <v>3040190</v>
      </c>
    </row>
    <row r="90" spans="4:5" x14ac:dyDescent="0.25">
      <c r="D90" t="s">
        <v>206</v>
      </c>
      <c r="E90">
        <v>2795539</v>
      </c>
    </row>
    <row r="91" spans="4:5" x14ac:dyDescent="0.25">
      <c r="D91" t="s">
        <v>207</v>
      </c>
      <c r="E91">
        <v>2578478</v>
      </c>
    </row>
    <row r="92" spans="4:5" x14ac:dyDescent="0.25">
      <c r="D92" t="s">
        <v>208</v>
      </c>
      <c r="E92">
        <v>2776198</v>
      </c>
    </row>
    <row r="93" spans="4:5" x14ac:dyDescent="0.25">
      <c r="D93" t="s">
        <v>209</v>
      </c>
      <c r="E93">
        <v>2534819</v>
      </c>
    </row>
    <row r="94" spans="4:5" x14ac:dyDescent="0.25">
      <c r="D94" t="s">
        <v>210</v>
      </c>
      <c r="E94">
        <v>2911734</v>
      </c>
    </row>
    <row r="95" spans="4:5" x14ac:dyDescent="0.25">
      <c r="D95" t="s">
        <v>211</v>
      </c>
      <c r="E95">
        <v>2945259</v>
      </c>
    </row>
    <row r="96" spans="4:5" x14ac:dyDescent="0.25">
      <c r="D96" t="s">
        <v>212</v>
      </c>
      <c r="E96">
        <v>2530191</v>
      </c>
    </row>
    <row r="97" spans="4:5" x14ac:dyDescent="0.25">
      <c r="D97" t="s">
        <v>213</v>
      </c>
      <c r="E97">
        <v>2862120</v>
      </c>
    </row>
    <row r="98" spans="4:5" x14ac:dyDescent="0.25">
      <c r="D98" t="s">
        <v>214</v>
      </c>
      <c r="E98">
        <v>3006167</v>
      </c>
    </row>
    <row r="99" spans="4:5" x14ac:dyDescent="0.25">
      <c r="D99" t="s">
        <v>215</v>
      </c>
      <c r="E99">
        <v>2426523</v>
      </c>
    </row>
    <row r="100" spans="4:5" x14ac:dyDescent="0.25">
      <c r="D100" t="s">
        <v>216</v>
      </c>
      <c r="E100">
        <v>2605011</v>
      </c>
    </row>
    <row r="101" spans="4:5" x14ac:dyDescent="0.25">
      <c r="D101" t="s">
        <v>217</v>
      </c>
      <c r="E101">
        <v>2511758</v>
      </c>
    </row>
    <row r="102" spans="4:5" x14ac:dyDescent="0.25">
      <c r="D102" t="s">
        <v>218</v>
      </c>
      <c r="E102">
        <v>2397882</v>
      </c>
    </row>
    <row r="103" spans="4:5" x14ac:dyDescent="0.25">
      <c r="D103" t="s">
        <v>219</v>
      </c>
      <c r="E103">
        <v>2554283</v>
      </c>
    </row>
    <row r="104" spans="4:5" x14ac:dyDescent="0.25">
      <c r="D104" t="s">
        <v>220</v>
      </c>
      <c r="E104">
        <v>2323389</v>
      </c>
    </row>
    <row r="105" spans="4:5" x14ac:dyDescent="0.25">
      <c r="D105" t="s">
        <v>221</v>
      </c>
      <c r="E105">
        <v>2615122</v>
      </c>
    </row>
    <row r="106" spans="4:5" x14ac:dyDescent="0.25">
      <c r="D106" t="s">
        <v>222</v>
      </c>
      <c r="E106">
        <v>2329647</v>
      </c>
    </row>
    <row r="107" spans="4:5" x14ac:dyDescent="0.25">
      <c r="D107" t="s">
        <v>223</v>
      </c>
      <c r="E107">
        <v>2967758</v>
      </c>
    </row>
    <row r="108" spans="4:5" x14ac:dyDescent="0.25">
      <c r="D108" t="s">
        <v>224</v>
      </c>
      <c r="E108">
        <v>2115248</v>
      </c>
    </row>
    <row r="109" spans="4:5" x14ac:dyDescent="0.25">
      <c r="D109" t="s">
        <v>225</v>
      </c>
      <c r="E109">
        <v>2821811</v>
      </c>
    </row>
    <row r="110" spans="4:5" x14ac:dyDescent="0.25">
      <c r="D110" t="s">
        <v>226</v>
      </c>
      <c r="E110">
        <v>2282281</v>
      </c>
    </row>
    <row r="111" spans="4:5" x14ac:dyDescent="0.25">
      <c r="D111" t="s">
        <v>227</v>
      </c>
      <c r="E111">
        <v>2814113</v>
      </c>
    </row>
    <row r="112" spans="4:5" x14ac:dyDescent="0.25">
      <c r="D112" t="s">
        <v>228</v>
      </c>
      <c r="E112">
        <v>3113774</v>
      </c>
    </row>
    <row r="113" spans="4:5" x14ac:dyDescent="0.25">
      <c r="D113" t="s">
        <v>229</v>
      </c>
      <c r="E113">
        <v>2295456</v>
      </c>
    </row>
    <row r="114" spans="4:5" x14ac:dyDescent="0.25">
      <c r="D114" t="s">
        <v>230</v>
      </c>
      <c r="E114">
        <v>2529898</v>
      </c>
    </row>
    <row r="115" spans="4:5" x14ac:dyDescent="0.25">
      <c r="D115" t="s">
        <v>231</v>
      </c>
      <c r="E115">
        <v>2719915</v>
      </c>
    </row>
    <row r="116" spans="4:5" x14ac:dyDescent="0.25">
      <c r="D116" t="s">
        <v>232</v>
      </c>
      <c r="E116">
        <v>2945321</v>
      </c>
    </row>
    <row r="117" spans="4:5" x14ac:dyDescent="0.25">
      <c r="D117" t="s">
        <v>233</v>
      </c>
      <c r="E117">
        <v>2614606</v>
      </c>
    </row>
    <row r="118" spans="4:5" x14ac:dyDescent="0.25">
      <c r="D118" t="s">
        <v>234</v>
      </c>
      <c r="E118">
        <v>3175974</v>
      </c>
    </row>
    <row r="119" spans="4:5" x14ac:dyDescent="0.25">
      <c r="D119" t="s">
        <v>235</v>
      </c>
      <c r="E119">
        <v>2659081</v>
      </c>
    </row>
    <row r="120" spans="4:5" x14ac:dyDescent="0.25">
      <c r="D120" t="s">
        <v>236</v>
      </c>
      <c r="E120">
        <v>2585175</v>
      </c>
    </row>
  </sheetData>
  <pageMargins left="0.7" right="0.7" top="0.75" bottom="0.75" header="0.3" footer="0.3"/>
  <pageSetup orientation="portrait" horizontalDpi="300" verticalDpi="0" copies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/>
  </sheetViews>
  <sheetFormatPr defaultRowHeight="15" x14ac:dyDescent="0.25"/>
  <cols>
    <col min="1" max="1" width="55.5703125" bestFit="1" customWidth="1"/>
    <col min="2" max="2" width="15.7109375" style="1" customWidth="1"/>
  </cols>
  <sheetData>
    <row r="1" spans="1:2" x14ac:dyDescent="0.25">
      <c r="A1" s="26" t="s">
        <v>239</v>
      </c>
      <c r="B1" s="25">
        <v>3162554539</v>
      </c>
    </row>
    <row r="2" spans="1:2" x14ac:dyDescent="0.25">
      <c r="A2" s="26" t="s">
        <v>240</v>
      </c>
      <c r="B2" s="25">
        <v>3048520949</v>
      </c>
    </row>
    <row r="3" spans="1:2" ht="17.25" x14ac:dyDescent="0.25">
      <c r="A3" s="26" t="s">
        <v>245</v>
      </c>
      <c r="B3" s="27">
        <v>1.96</v>
      </c>
    </row>
    <row r="4" spans="1:2" x14ac:dyDescent="0.25">
      <c r="A4" s="26" t="s">
        <v>241</v>
      </c>
      <c r="B4" s="27">
        <f>B1*B3</f>
        <v>6198606896.4399996</v>
      </c>
    </row>
    <row r="5" spans="1:2" x14ac:dyDescent="0.25">
      <c r="A5" s="26" t="s">
        <v>242</v>
      </c>
      <c r="B5" s="27">
        <f>B2*B3</f>
        <v>5975101060.04</v>
      </c>
    </row>
    <row r="6" spans="1:2" x14ac:dyDescent="0.25">
      <c r="A6" s="26" t="s">
        <v>243</v>
      </c>
      <c r="B6" s="28">
        <f>B5/B4</f>
        <v>0.96394256965571345</v>
      </c>
    </row>
    <row r="8" spans="1:2" x14ac:dyDescent="0.25">
      <c r="A8" t="s">
        <v>244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workbookViewId="0">
      <selection sqref="A1:D1"/>
    </sheetView>
  </sheetViews>
  <sheetFormatPr defaultRowHeight="15" x14ac:dyDescent="0.25"/>
  <cols>
    <col min="1" max="1" width="8.42578125" bestFit="1" customWidth="1"/>
    <col min="2" max="2" width="6.140625" bestFit="1" customWidth="1"/>
    <col min="3" max="3" width="10.42578125" bestFit="1" customWidth="1"/>
    <col min="4" max="4" width="11.85546875" bestFit="1" customWidth="1"/>
    <col min="5" max="5" width="6.42578125" customWidth="1"/>
    <col min="6" max="6" width="3.85546875" style="1" bestFit="1" customWidth="1"/>
    <col min="7" max="7" width="6.5703125" style="1" bestFit="1" customWidth="1"/>
    <col min="8" max="8" width="31.140625" style="1" bestFit="1" customWidth="1"/>
    <col min="9" max="9" width="32.7109375" style="1" bestFit="1" customWidth="1"/>
    <col min="10" max="10" width="16.7109375" style="1" bestFit="1" customWidth="1"/>
    <col min="11" max="11" width="19.42578125" style="1" bestFit="1" customWidth="1"/>
    <col min="12" max="12" width="20.28515625" style="1" bestFit="1" customWidth="1"/>
    <col min="13" max="13" width="12" style="1" bestFit="1" customWidth="1"/>
    <col min="15" max="17" width="10.7109375" customWidth="1"/>
    <col min="18" max="18" width="15.7109375" customWidth="1"/>
  </cols>
  <sheetData>
    <row r="1" spans="1:13" ht="17.25" x14ac:dyDescent="0.25">
      <c r="A1" s="33" t="s">
        <v>111</v>
      </c>
      <c r="B1" s="33"/>
      <c r="C1" s="33"/>
      <c r="D1" s="33"/>
      <c r="E1" s="18"/>
      <c r="F1" s="1" t="s">
        <v>0</v>
      </c>
      <c r="G1" s="1" t="s">
        <v>1</v>
      </c>
      <c r="H1" s="1" t="s">
        <v>102</v>
      </c>
      <c r="I1" s="1" t="s">
        <v>103</v>
      </c>
      <c r="J1" s="1" t="s">
        <v>105</v>
      </c>
      <c r="K1" s="1" t="s">
        <v>104</v>
      </c>
      <c r="L1" s="1" t="s">
        <v>106</v>
      </c>
      <c r="M1" s="1" t="s">
        <v>101</v>
      </c>
    </row>
    <row r="2" spans="1:13" x14ac:dyDescent="0.25">
      <c r="A2" s="12" t="s">
        <v>107</v>
      </c>
      <c r="B2" s="13">
        <f xml:space="preserve"> SQRT(SUMSQ(L2:L18)/COUNTA(L2:L18))</f>
        <v>4.0777714723667279E-2</v>
      </c>
      <c r="C2" s="12" t="s">
        <v>108</v>
      </c>
      <c r="D2" s="14">
        <f>MIN(M2:M18)</f>
        <v>5.8698726241892976E-6</v>
      </c>
      <c r="E2" s="16"/>
      <c r="F2" s="1">
        <v>0</v>
      </c>
      <c r="G2" s="1" t="s">
        <v>2</v>
      </c>
      <c r="H2" s="3">
        <v>511695.234</v>
      </c>
      <c r="I2" s="3">
        <v>4330777.7309999904</v>
      </c>
      <c r="J2" s="1">
        <v>408.49599999999901</v>
      </c>
      <c r="K2" s="1">
        <v>408.47771991899901</v>
      </c>
      <c r="L2" s="1">
        <f>K2-J2</f>
        <v>-1.8280081000000337E-2</v>
      </c>
      <c r="M2" s="1">
        <f>POWER(L2,2)</f>
        <v>3.341613613665733E-4</v>
      </c>
    </row>
    <row r="3" spans="1:13" x14ac:dyDescent="0.25">
      <c r="A3" s="7"/>
      <c r="B3" s="7"/>
      <c r="C3" s="12" t="s">
        <v>109</v>
      </c>
      <c r="D3" s="14">
        <f>MAX(M2:M18)</f>
        <v>1.1648003128589343E-2</v>
      </c>
      <c r="E3" s="16"/>
      <c r="F3" s="1">
        <v>1</v>
      </c>
      <c r="G3" s="1" t="s">
        <v>3</v>
      </c>
      <c r="H3" s="3">
        <v>512259.72600000002</v>
      </c>
      <c r="I3" s="3">
        <v>4344802.9380000001</v>
      </c>
      <c r="J3" s="2">
        <v>1238.165</v>
      </c>
      <c r="K3" s="2">
        <v>1238.14107229</v>
      </c>
      <c r="L3" s="1">
        <f t="shared" ref="L3:L18" si="0">K3-J3</f>
        <v>-2.392770999995264E-2</v>
      </c>
      <c r="M3" s="1">
        <f t="shared" ref="M3:M18" si="1">POWER(L3,2)</f>
        <v>5.7253530584183351E-4</v>
      </c>
    </row>
    <row r="4" spans="1:13" x14ac:dyDescent="0.25">
      <c r="A4" s="7"/>
      <c r="B4" s="7"/>
      <c r="C4" s="12" t="s">
        <v>110</v>
      </c>
      <c r="D4" s="15">
        <f>COUNT(M2:M18)</f>
        <v>17</v>
      </c>
      <c r="E4" s="17"/>
      <c r="F4" s="1">
        <v>2</v>
      </c>
      <c r="G4" s="1" t="s">
        <v>4</v>
      </c>
      <c r="H4" s="3">
        <v>525487.33799999906</v>
      </c>
      <c r="I4" s="3">
        <v>4337107.9649999896</v>
      </c>
      <c r="J4" s="1">
        <v>638.48099999999897</v>
      </c>
      <c r="K4" s="1">
        <v>638.51516955199895</v>
      </c>
      <c r="L4" s="1">
        <f t="shared" si="0"/>
        <v>3.4169551999980285E-2</v>
      </c>
      <c r="M4" s="1">
        <f t="shared" si="1"/>
        <v>1.1675582838793568E-3</v>
      </c>
    </row>
    <row r="5" spans="1:13" x14ac:dyDescent="0.25">
      <c r="F5" s="1">
        <v>3</v>
      </c>
      <c r="G5" s="1" t="s">
        <v>5</v>
      </c>
      <c r="H5" s="3">
        <v>541758.12899999903</v>
      </c>
      <c r="I5" s="3">
        <v>4335461.1459999904</v>
      </c>
      <c r="J5" s="1">
        <v>486.34199999999902</v>
      </c>
      <c r="K5" s="1">
        <v>486.35205686400002</v>
      </c>
      <c r="L5" s="1">
        <f t="shared" si="0"/>
        <v>1.0056864001001031E-2</v>
      </c>
      <c r="M5" s="1">
        <f t="shared" si="1"/>
        <v>1.0114051353463047E-4</v>
      </c>
    </row>
    <row r="6" spans="1:13" x14ac:dyDescent="0.25">
      <c r="F6" s="1">
        <v>4</v>
      </c>
      <c r="G6" s="1" t="s">
        <v>6</v>
      </c>
      <c r="H6" s="3">
        <v>526226.11600000004</v>
      </c>
      <c r="I6" s="3">
        <v>4307583.8899999904</v>
      </c>
      <c r="J6" s="1">
        <v>567.86099999999897</v>
      </c>
      <c r="K6" s="1">
        <v>567.85267460800003</v>
      </c>
      <c r="L6" s="1">
        <f t="shared" si="0"/>
        <v>-8.3253919989374481E-3</v>
      </c>
      <c r="M6" s="1">
        <f t="shared" si="1"/>
        <v>6.9312151935971674E-5</v>
      </c>
    </row>
    <row r="7" spans="1:13" x14ac:dyDescent="0.25">
      <c r="F7" s="1">
        <v>5</v>
      </c>
      <c r="G7" s="1" t="s">
        <v>7</v>
      </c>
      <c r="H7" s="3">
        <v>510453.875</v>
      </c>
      <c r="I7" s="3">
        <v>4310052.2479999904</v>
      </c>
      <c r="J7" s="1">
        <v>454.49599999999901</v>
      </c>
      <c r="K7" s="1">
        <v>454.49224724700002</v>
      </c>
      <c r="L7" s="1">
        <f t="shared" si="0"/>
        <v>-3.752752998991582E-3</v>
      </c>
      <c r="M7" s="1">
        <f t="shared" si="1"/>
        <v>1.4083155071440312E-5</v>
      </c>
    </row>
    <row r="8" spans="1:13" x14ac:dyDescent="0.25">
      <c r="F8" s="1">
        <v>6</v>
      </c>
      <c r="G8" s="1" t="s">
        <v>8</v>
      </c>
      <c r="H8" s="3">
        <v>519006.397999999</v>
      </c>
      <c r="I8" s="3">
        <v>4317041.2750000004</v>
      </c>
      <c r="J8" s="1">
        <v>594.28200000000004</v>
      </c>
      <c r="K8" s="1">
        <v>594.26965076700003</v>
      </c>
      <c r="L8" s="1">
        <f t="shared" si="0"/>
        <v>-1.2349233000009008E-2</v>
      </c>
      <c r="M8" s="1">
        <f t="shared" si="1"/>
        <v>1.5250355568851147E-4</v>
      </c>
    </row>
    <row r="9" spans="1:13" x14ac:dyDescent="0.25">
      <c r="F9" s="1">
        <v>7</v>
      </c>
      <c r="G9" s="1" t="s">
        <v>9</v>
      </c>
      <c r="H9" s="3">
        <v>529996.61300000001</v>
      </c>
      <c r="I9" s="3">
        <v>4325540.1749999896</v>
      </c>
      <c r="J9" s="1">
        <v>390.92700000000002</v>
      </c>
      <c r="K9" s="1">
        <v>390.88350906400001</v>
      </c>
      <c r="L9" s="1">
        <f t="shared" si="0"/>
        <v>-4.349093600001197E-2</v>
      </c>
      <c r="M9" s="1">
        <f t="shared" si="1"/>
        <v>1.8914615141571373E-3</v>
      </c>
    </row>
    <row r="10" spans="1:13" x14ac:dyDescent="0.25">
      <c r="F10" s="1">
        <v>8</v>
      </c>
      <c r="G10" s="1" t="s">
        <v>10</v>
      </c>
      <c r="H10" s="3">
        <v>529715.28599999903</v>
      </c>
      <c r="I10" s="3">
        <v>4291176.8049999904</v>
      </c>
      <c r="J10" s="1">
        <v>359.48599999999902</v>
      </c>
      <c r="K10" s="1">
        <v>359.52513277100002</v>
      </c>
      <c r="L10" s="1">
        <f t="shared" si="0"/>
        <v>3.9132771000993216E-2</v>
      </c>
      <c r="M10" s="1">
        <f t="shared" si="1"/>
        <v>1.5313737662161755E-3</v>
      </c>
    </row>
    <row r="11" spans="1:13" x14ac:dyDescent="0.25">
      <c r="F11" s="1">
        <v>10</v>
      </c>
      <c r="G11" s="1" t="s">
        <v>12</v>
      </c>
      <c r="H11" s="3">
        <v>497474.929</v>
      </c>
      <c r="I11" s="3">
        <v>4337509.4790000003</v>
      </c>
      <c r="J11" s="1">
        <v>421.29500000000002</v>
      </c>
      <c r="K11" s="1">
        <v>421.40292591500003</v>
      </c>
      <c r="L11" s="1">
        <f t="shared" si="0"/>
        <v>0.10792591500000981</v>
      </c>
      <c r="M11" s="1">
        <f t="shared" si="1"/>
        <v>1.1648003128589343E-2</v>
      </c>
    </row>
    <row r="12" spans="1:13" x14ac:dyDescent="0.25">
      <c r="F12" s="1">
        <v>11</v>
      </c>
      <c r="G12" s="1" t="s">
        <v>13</v>
      </c>
      <c r="H12" s="3">
        <v>496783.272999999</v>
      </c>
      <c r="I12" s="3">
        <v>4360902.085</v>
      </c>
      <c r="J12" s="1">
        <v>589.33199999999897</v>
      </c>
      <c r="K12" s="1">
        <v>589.38291190300004</v>
      </c>
      <c r="L12" s="1">
        <f t="shared" si="0"/>
        <v>5.0911903001065184E-2</v>
      </c>
      <c r="M12" s="1">
        <f t="shared" si="1"/>
        <v>2.5920218671898702E-3</v>
      </c>
    </row>
    <row r="13" spans="1:13" x14ac:dyDescent="0.25">
      <c r="F13" s="1">
        <v>12</v>
      </c>
      <c r="G13" s="1" t="s">
        <v>14</v>
      </c>
      <c r="H13" s="3">
        <v>546045.58900000004</v>
      </c>
      <c r="I13" s="3">
        <v>4304163.4939999897</v>
      </c>
      <c r="J13" s="1">
        <v>729.57799999999895</v>
      </c>
      <c r="K13" s="1">
        <v>729.54971715700003</v>
      </c>
      <c r="L13" s="1">
        <f t="shared" si="0"/>
        <v>-2.8282842998919477E-2</v>
      </c>
      <c r="M13" s="1">
        <f t="shared" si="1"/>
        <v>7.9991920810152848E-4</v>
      </c>
    </row>
    <row r="14" spans="1:13" x14ac:dyDescent="0.25">
      <c r="F14" s="1">
        <v>13</v>
      </c>
      <c r="G14" s="1" t="s">
        <v>15</v>
      </c>
      <c r="H14" s="3">
        <v>542363.08499999903</v>
      </c>
      <c r="I14" s="3">
        <v>4288243.25</v>
      </c>
      <c r="J14" s="1">
        <v>300.56299999999902</v>
      </c>
      <c r="K14" s="1">
        <v>300.51824914000002</v>
      </c>
      <c r="L14" s="1">
        <f t="shared" si="0"/>
        <v>-4.4750859998998749E-2</v>
      </c>
      <c r="M14" s="1">
        <f t="shared" si="1"/>
        <v>2.0026394706499865E-3</v>
      </c>
    </row>
    <row r="15" spans="1:13" x14ac:dyDescent="0.25">
      <c r="F15" s="1">
        <v>14</v>
      </c>
      <c r="G15" s="1" t="s">
        <v>16</v>
      </c>
      <c r="H15" s="3">
        <v>503499.88900000002</v>
      </c>
      <c r="I15" s="3">
        <v>4366151.3949999902</v>
      </c>
      <c r="J15" s="1">
        <v>560.39400000000001</v>
      </c>
      <c r="K15" s="1">
        <v>560.39157721799904</v>
      </c>
      <c r="L15" s="1">
        <f t="shared" si="0"/>
        <v>-2.4227820009627976E-3</v>
      </c>
      <c r="M15" s="1">
        <f t="shared" si="1"/>
        <v>5.8698726241892976E-6</v>
      </c>
    </row>
    <row r="16" spans="1:13" x14ac:dyDescent="0.25">
      <c r="F16" s="1">
        <v>15</v>
      </c>
      <c r="G16" s="1" t="s">
        <v>17</v>
      </c>
      <c r="H16" s="3">
        <v>511499.02899999899</v>
      </c>
      <c r="I16" s="3">
        <v>4381059.2539999904</v>
      </c>
      <c r="J16" s="2">
        <v>1229.9649999999899</v>
      </c>
      <c r="K16" s="2">
        <v>1229.99270591</v>
      </c>
      <c r="L16" s="1">
        <f t="shared" si="0"/>
        <v>2.77059100101269E-2</v>
      </c>
      <c r="M16" s="1">
        <f t="shared" si="1"/>
        <v>7.6761744948924992E-4</v>
      </c>
    </row>
    <row r="17" spans="6:13" x14ac:dyDescent="0.25">
      <c r="F17" s="1">
        <v>16</v>
      </c>
      <c r="G17" s="1" t="s">
        <v>18</v>
      </c>
      <c r="H17" s="3">
        <v>539897.26599999901</v>
      </c>
      <c r="I17" s="3">
        <v>4315661.5080000004</v>
      </c>
      <c r="J17" s="1">
        <v>303.726</v>
      </c>
      <c r="K17" s="1">
        <v>303.67729748400001</v>
      </c>
      <c r="L17" s="1">
        <f t="shared" si="0"/>
        <v>-4.8702515999991647E-2</v>
      </c>
      <c r="M17" s="1">
        <f t="shared" si="1"/>
        <v>2.3719350647294422E-3</v>
      </c>
    </row>
    <row r="18" spans="6:13" x14ac:dyDescent="0.25">
      <c r="F18" s="1">
        <v>17</v>
      </c>
      <c r="G18" s="1" t="s">
        <v>19</v>
      </c>
      <c r="H18" s="3">
        <v>540367.74699999904</v>
      </c>
      <c r="I18" s="3">
        <v>4299686.6940000001</v>
      </c>
      <c r="J18" s="1">
        <v>547.39499999999896</v>
      </c>
      <c r="K18" s="1">
        <v>547.34760972000004</v>
      </c>
      <c r="L18" s="1">
        <f t="shared" si="0"/>
        <v>-4.7390279998921869E-2</v>
      </c>
      <c r="M18" s="1">
        <f t="shared" si="1"/>
        <v>2.2458386383762143E-3</v>
      </c>
    </row>
    <row r="21" spans="6:13" x14ac:dyDescent="0.25">
      <c r="F21" s="4">
        <v>9</v>
      </c>
      <c r="G21" s="4" t="s">
        <v>11</v>
      </c>
      <c r="H21" s="5">
        <v>501346.565999999</v>
      </c>
      <c r="I21" s="5">
        <v>4315582.0980000002</v>
      </c>
      <c r="J21" s="4">
        <v>751.202</v>
      </c>
      <c r="K21" s="6">
        <v>-9999</v>
      </c>
      <c r="L21" s="4">
        <f>K21-J21</f>
        <v>-10750.201999999999</v>
      </c>
      <c r="M21" s="4">
        <f>POWER(L21,2)</f>
        <v>115566843.04080398</v>
      </c>
    </row>
  </sheetData>
  <mergeCells count="1">
    <mergeCell ref="A1:D1"/>
  </mergeCells>
  <pageMargins left="0.7" right="0.7" top="0.75" bottom="0.75" header="0.3" footer="0.3"/>
  <pageSetup orientation="portrait" horizontalDpi="300" verticalDpi="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Summary</vt:lpstr>
      <vt:lpstr>NVA</vt:lpstr>
      <vt:lpstr>NPS</vt:lpstr>
      <vt:lpstr>Spatial Distribution</vt:lpstr>
      <vt:lpstr>Control RMSE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Banks, Brandon</dc:creator>
  <cp:lastModifiedBy>Banks, Brandon</cp:lastModifiedBy>
  <dcterms:created xsi:type="dcterms:W3CDTF">2016-04-23T11:09:57Z</dcterms:created>
  <dcterms:modified xsi:type="dcterms:W3CDTF">2016-04-24T16:32:45Z</dcterms:modified>
</cp:coreProperties>
</file>