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312021410_USGS_Cameron_Peak_Lidar\12_Reports\"/>
    </mc:Choice>
  </mc:AlternateContent>
  <xr:revisionPtr revIDLastSave="0" documentId="13_ncr:1_{E94EDD2E-0B54-40B3-A571-EB9396B96F2F}" xr6:coauthVersionLast="45" xr6:coauthVersionMax="45" xr10:uidLastSave="{00000000-0000-0000-0000-000000000000}"/>
  <bookViews>
    <workbookView xWindow="29175" yWindow="300" windowWidth="27780" windowHeight="15270" xr2:uid="{00000000-000D-0000-FFFF-FFFF00000000}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3" i="1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<sst xmlns="http://schemas.openxmlformats.org/spreadsheetml/2006/main" count="789" uniqueCount="133">
  <si>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</si>
  <si>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</si>
  <si>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</si>
  <si>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</si>
  <si>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</si>
  <si>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</si>
  <si>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</si>
  <si>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</si>
  <si>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</si>
  <si>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</si>
  <si>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</si>
  <si>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</si>
  <si>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</si>
  <si>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</si>
  <si>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</si>
  <si>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</si>
  <si>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</si>
  <si>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</si>
  <si>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</si>
  <si>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</si>
  <si>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</si>
  <si>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</si>
  <si>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</si>
  <si>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</si>
  <si>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</si>
  <si>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</si>
  <si>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</si>
  <si>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</si>
  <si>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</si>
  <si>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</si>
  <si>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>NVA001</t>
  </si>
  <si>
    <t>NVA002</t>
  </si>
  <si>
    <t>NVA003</t>
  </si>
  <si>
    <t>NVA004</t>
  </si>
  <si>
    <t>NVA005</t>
  </si>
  <si>
    <t>NVA006</t>
  </si>
  <si>
    <t>NVA007</t>
  </si>
  <si>
    <t>NVA008</t>
  </si>
  <si>
    <t>NVA009</t>
  </si>
  <si>
    <t>NVA010</t>
  </si>
  <si>
    <t>NVA011</t>
  </si>
  <si>
    <t>NVA012</t>
  </si>
  <si>
    <t>NVA013</t>
  </si>
  <si>
    <t>NVA014</t>
  </si>
  <si>
    <t>NVA015</t>
  </si>
  <si>
    <t>NVA016</t>
  </si>
  <si>
    <t>NVA017</t>
  </si>
  <si>
    <t>NVA018</t>
  </si>
  <si>
    <t>NVA019</t>
  </si>
  <si>
    <t>NVA020</t>
  </si>
  <si>
    <t>NVA021</t>
  </si>
  <si>
    <t>NVA022</t>
  </si>
  <si>
    <t>NVA023</t>
  </si>
  <si>
    <t>NVA024</t>
  </si>
  <si>
    <t>NVA025</t>
  </si>
  <si>
    <t>NVA026</t>
  </si>
  <si>
    <t>NVA027</t>
  </si>
  <si>
    <t>NVA028</t>
  </si>
  <si>
    <t>NVA029</t>
  </si>
  <si>
    <t>NVA030</t>
  </si>
  <si>
    <t>NVA031</t>
  </si>
  <si>
    <t>NVA032</t>
  </si>
  <si>
    <t>NVA033</t>
  </si>
  <si>
    <t>NVA034</t>
  </si>
  <si>
    <t>NVA035</t>
  </si>
  <si>
    <t>NVA036</t>
  </si>
  <si>
    <t>NVA037</t>
  </si>
  <si>
    <t>NVA038</t>
  </si>
  <si>
    <t>NVA039</t>
  </si>
  <si>
    <t>NVA040</t>
  </si>
  <si>
    <t>NVA041</t>
  </si>
  <si>
    <t>NVA042</t>
  </si>
  <si>
    <t>NVA043</t>
  </si>
  <si>
    <t>NVA044</t>
  </si>
  <si>
    <t>NVA045</t>
  </si>
  <si>
    <t>NVA046</t>
  </si>
  <si>
    <t>NVA047</t>
  </si>
  <si>
    <t>NVA048</t>
  </si>
  <si>
    <t>NVA049</t>
  </si>
  <si>
    <t>NVA050</t>
  </si>
  <si>
    <t>NVA051</t>
  </si>
  <si>
    <t>NVA052</t>
  </si>
  <si>
    <t>NVA053</t>
  </si>
  <si>
    <t>NVA054</t>
  </si>
  <si>
    <t>NVA055</t>
  </si>
  <si>
    <t>VVA001</t>
  </si>
  <si>
    <t>VVA002</t>
  </si>
  <si>
    <t>VVA003</t>
  </si>
  <si>
    <t>VVA004</t>
  </si>
  <si>
    <t>VVA005</t>
  </si>
  <si>
    <t>VVA006</t>
  </si>
  <si>
    <t>VVA007</t>
  </si>
  <si>
    <t>VVA008</t>
  </si>
  <si>
    <t>VVA009</t>
  </si>
  <si>
    <t>VVA010</t>
  </si>
  <si>
    <t>VVA011</t>
  </si>
  <si>
    <t>VVA012</t>
  </si>
  <si>
    <t>VVA013</t>
  </si>
  <si>
    <t>VVA014</t>
  </si>
  <si>
    <t>VVA015</t>
  </si>
  <si>
    <t>VVA016</t>
  </si>
  <si>
    <t>VVA017</t>
  </si>
  <si>
    <t>VVA018</t>
  </si>
  <si>
    <t>VVA019</t>
  </si>
  <si>
    <t>VVA020</t>
  </si>
  <si>
    <t>VVA021</t>
  </si>
  <si>
    <t>VVA022</t>
  </si>
  <si>
    <t>VVA023</t>
  </si>
  <si>
    <t>VVA024</t>
  </si>
  <si>
    <t>VVA025</t>
  </si>
  <si>
    <t>VVA026</t>
  </si>
  <si>
    <t>VVA027</t>
  </si>
  <si>
    <t>VVA028</t>
  </si>
  <si>
    <t>VVA029</t>
  </si>
  <si>
    <t>VVA030</t>
  </si>
  <si>
    <t>VVA031</t>
  </si>
  <si>
    <t>VVA032</t>
  </si>
  <si>
    <t>VVA033</t>
  </si>
  <si>
    <t>VVA034</t>
  </si>
  <si>
    <t>VVA035</t>
  </si>
  <si>
    <t>VVA036</t>
  </si>
  <si>
    <t>VVA037</t>
  </si>
  <si>
    <t>VVA038</t>
  </si>
  <si>
    <t>VVA039</t>
  </si>
  <si>
    <t>VVA040</t>
  </si>
  <si>
    <t>VVA041</t>
  </si>
  <si>
    <t>VVA042</t>
  </si>
  <si>
    <t>VVA043</t>
  </si>
  <si>
    <t>VVA044</t>
  </si>
  <si>
    <t>VVA045</t>
  </si>
  <si>
    <t>Non-Vegetated</t>
  </si>
  <si>
    <t>Vegetated</t>
  </si>
  <si>
    <t>Non_Vegetated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</si>
</sst>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57" totalsRowShown="0" headerRowDxfId="73" dataDxfId="71" headerRowBorderDxfId="72" tableBorderDxfId="70" totalsRowBorderDxfId="69">
  <autoFilter ref="A2:G5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3:G17">
    <sortCondition ref="F3"/>
  </sortState>
  <tableColumns count="7">
    <tableColumn id="1" xr3:uid="{00000000-0010-0000-0000-000001000000}" name="PointID" dataDxfId="68"/>
    <tableColumn id="2" xr3:uid="{00000000-0010-0000-0000-000002000000}" name="Easting" dataDxfId="67"/>
    <tableColumn id="3" xr3:uid="{00000000-0010-0000-0000-000003000000}" name="Northing" dataDxfId="66"/>
    <tableColumn id="4" xr3:uid="{00000000-0010-0000-0000-000004000000}" name="KnownZ" dataDxfId="65"/>
    <tableColumn id="5" xr3:uid="{00000000-0010-0000-0000-000005000000}" name="LaserZ" dataDxfId="64"/>
    <tableColumn id="6" xr3:uid="{00000000-0010-0000-0000-000006000000}" name="Description" dataDxfId="63"/>
    <tableColumn id="7" xr3:uid="{00000000-0010-0000-0000-000007000000}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I2:O57" totalsRowShown="0" headerRowDxfId="61" dataDxfId="59" headerRowBorderDxfId="60" tableBorderDxfId="58" totalsRowBorderDxfId="57">
  <autoFilter ref="I2:O5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intID" dataDxfId="56"/>
    <tableColumn id="2" xr3:uid="{00000000-0010-0000-0100-000002000000}" name="Easting" dataDxfId="55"/>
    <tableColumn id="3" xr3:uid="{00000000-0010-0000-0100-000003000000}" name="Northing" dataDxfId="54"/>
    <tableColumn id="4" xr3:uid="{00000000-0010-0000-0100-000004000000}" name="KnownZ" dataDxfId="53"/>
    <tableColumn id="5" xr3:uid="{00000000-0010-0000-0100-000005000000}" name="LaserZ" dataDxfId="52"/>
    <tableColumn id="6" xr3:uid="{00000000-0010-0000-0100-000006000000}" name="Description" dataDxfId="51"/>
    <tableColumn id="7" xr3:uid="{00000000-0010-0000-0100-000007000000}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12" displayName="Table212" ref="Q2:W57" totalsRowShown="0" headerRowDxfId="49" dataDxfId="47" headerRowBorderDxfId="48" tableBorderDxfId="46" totalsRowBorderDxfId="45">
  <autoFilter ref="Q2:W5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intID" dataDxfId="44"/>
    <tableColumn id="2" xr3:uid="{00000000-0010-0000-0200-000002000000}" name="Easting" dataDxfId="43"/>
    <tableColumn id="3" xr3:uid="{00000000-0010-0000-0200-000003000000}" name="Northing" dataDxfId="42"/>
    <tableColumn id="4" xr3:uid="{00000000-0010-0000-0200-000004000000}" name="KnownZ" dataDxfId="41"/>
    <tableColumn id="5" xr3:uid="{00000000-0010-0000-0200-000005000000}" name="DEMZ" dataDxfId="40"/>
    <tableColumn id="6" xr3:uid="{00000000-0010-0000-0200-000006000000}" name="Description" dataDxfId="39"/>
    <tableColumn id="7" xr3:uid="{00000000-0010-0000-0200-000007000000}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" displayName="Table3" ref="A2:H47" totalsRowShown="0" headerRowDxfId="37" dataDxfId="35" headerRowBorderDxfId="36" tableBorderDxfId="34" totalsRowBorderDxfId="33">
  <autoFilter ref="A2:H4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3:H39">
    <sortCondition ref="A2"/>
  </sortState>
  <tableColumns count="8">
    <tableColumn id="1" xr3:uid="{00000000-0010-0000-0300-000001000000}" name="PointID" dataDxfId="32"/>
    <tableColumn id="2" xr3:uid="{00000000-0010-0000-0300-000002000000}" name="Easting" dataDxfId="31"/>
    <tableColumn id="3" xr3:uid="{00000000-0010-0000-0300-000003000000}" name="Northing" dataDxfId="30"/>
    <tableColumn id="4" xr3:uid="{00000000-0010-0000-0300-000004000000}" name="KnownZ" dataDxfId="29"/>
    <tableColumn id="5" xr3:uid="{00000000-0010-0000-0300-000005000000}" name="LaserZ" dataDxfId="28"/>
    <tableColumn id="6" xr3:uid="{00000000-0010-0000-0300-000006000000}" name="Description" dataDxfId="27"/>
    <tableColumn id="7" xr3:uid="{00000000-0010-0000-0300-000007000000}" name="DeltaZ" dataDxfId="26"/>
    <tableColumn id="8" xr3:uid="{00000000-0010-0000-0300-000008000000}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7" displayName="Table7" ref="S2:Y32" totalsRowShown="0" headerRowDxfId="24" dataDxfId="22" headerRowBorderDxfId="23" tableBorderDxfId="21" totalsRowBorderDxfId="20">
  <autoFilter ref="S2:Y3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S3:Y23">
    <sortCondition ref="S3"/>
  </sortState>
  <tableColumns count="7">
    <tableColumn id="1" xr3:uid="{00000000-0010-0000-0400-000001000000}" name="PointID" dataDxfId="19"/>
    <tableColumn id="2" xr3:uid="{00000000-0010-0000-0400-000002000000}" name="Easting" dataDxfId="18"/>
    <tableColumn id="3" xr3:uid="{00000000-0010-0000-0400-000003000000}" name="Northing" dataDxfId="17"/>
    <tableColumn id="4" xr3:uid="{00000000-0010-0000-0400-000004000000}" name="KnownZ" dataDxfId="16"/>
    <tableColumn id="5" xr3:uid="{00000000-0010-0000-0400-000005000000}" name="LaserZ" dataDxfId="15"/>
    <tableColumn id="6" xr3:uid="{00000000-0010-0000-0400-000006000000}" name="Description" dataDxfId="14"/>
    <tableColumn id="7" xr3:uid="{00000000-0010-0000-0400-000007000000}" name="DeltaZ" dataDxfId="13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37" displayName="Table37" ref="J2:Q47" totalsRowShown="0" headerRowDxfId="12" dataDxfId="10" headerRowBorderDxfId="11" tableBorderDxfId="9" totalsRowBorderDxfId="8">
  <sortState xmlns:xlrd2="http://schemas.microsoft.com/office/spreadsheetml/2017/richdata2" ref="J3:Q39">
    <sortCondition ref="J2"/>
  </sortState>
  <tableColumns count="8">
    <tableColumn id="1" xr3:uid="{00000000-0010-0000-0500-000001000000}" name="PointID" dataDxfId="7"/>
    <tableColumn id="2" xr3:uid="{00000000-0010-0000-0500-000002000000}" name="Easting" dataDxfId="6"/>
    <tableColumn id="3" xr3:uid="{00000000-0010-0000-0500-000003000000}" name="Northing" dataDxfId="5"/>
    <tableColumn id="4" xr3:uid="{00000000-0010-0000-0500-000004000000}" name="KnownZ" dataDxfId="4"/>
    <tableColumn id="5" xr3:uid="{00000000-0010-0000-0500-000005000000}" name="DEMZ" dataDxfId="3"/>
    <tableColumn id="6" xr3:uid="{00000000-0010-0000-0500-000006000000}" name="Description" dataDxfId="2"/>
    <tableColumn id="7" xr3:uid="{00000000-0010-0000-0500-000007000000}" name="DeltaZ" dataDxfId="1">
      <calculatedColumnFormula>Table37[[#This Row],[DEMZ]]-Table37[[#This Row],[KnownZ]]</calculatedColumnFormula>
    </tableColumn>
    <tableColumn id="8" xr3:uid="{00000000-0010-0000-0500-000008000000}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F1" sqref="F1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10">
        <f>COUNT(Coordinates!G:G)</f>
        <v>100</v>
      </c>
      <c r="C1" s="2" t="s">
        <v>17</v>
      </c>
      <c r="D1" s="10">
        <f>COUNT(Vegetated!Y:Y)</f>
        <v>3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37" t="s">
        <v>25</v>
      </c>
      <c r="B3" s="37"/>
      <c r="C3" s="37"/>
      <c r="D3" s="37"/>
      <c r="E3" s="37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55</v>
      </c>
      <c r="C5" s="5">
        <f>SQRT(SUMSQ('Non-vegetated'!G:G)/COUNT('Non-vegetated'!G:G))</f>
        <v>0.14500583060377575</v>
      </c>
      <c r="D5" s="5">
        <f>C5*1.96</f>
        <v>0.28421142798340049</v>
      </c>
      <c r="E5" s="5"/>
      <c r="F5"/>
    </row>
    <row r="6" spans="1:16" x14ac:dyDescent="0.25">
      <c r="A6" s="6" t="s">
        <v>22</v>
      </c>
      <c r="B6" s="7">
        <f>COUNT('Non-vegetated'!O:O)</f>
        <v>55</v>
      </c>
      <c r="C6" s="8">
        <f>SQRT(SUMSQ('Non-vegetated'!O:O)/COUNT('Non-vegetated'!O:O))</f>
        <v>0.16331258371601373</v>
      </c>
      <c r="D6" s="9">
        <f t="shared" ref="D6:D7" si="0">C6*1.96</f>
        <v>0.32009266408338694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55</v>
      </c>
      <c r="C7" s="5">
        <f>SQRT(SUMSQ('Non-vegetated'!W:W)/COUNT('Non-vegetated'!W:W))</f>
        <v>0.16191816114650326</v>
      </c>
      <c r="D7" s="5">
        <f t="shared" si="0"/>
        <v>0.3173595958471464</v>
      </c>
      <c r="E7" s="5"/>
      <c r="F7"/>
    </row>
    <row r="8" spans="1:16" ht="15" customHeight="1" x14ac:dyDescent="0.25">
      <c r="A8" s="6" t="s">
        <v>24</v>
      </c>
      <c r="B8" s="7">
        <f>COUNT(Vegetated!G:G)</f>
        <v>45</v>
      </c>
      <c r="C8" s="8">
        <f>SQRT(SUMSQ(Vegetated!G:G)/COUNT(Vegetated!G:G))</f>
        <v>0.18870994792125936</v>
      </c>
      <c r="D8" s="9"/>
      <c r="E8" s="8">
        <f>_xlfn.PERCENTILE.INC(Vegetated!H:H,0.95)</f>
        <v>0.37919999999999998</v>
      </c>
      <c r="F8"/>
    </row>
    <row r="9" spans="1:16" x14ac:dyDescent="0.25">
      <c r="A9" s="3" t="s">
        <v>28</v>
      </c>
      <c r="B9" s="4">
        <f>COUNT(Vegetated!P:P)</f>
        <v>45</v>
      </c>
      <c r="C9" s="5">
        <f>SQRT(SUMSQ(Vegetated!P:P)/COUNT(Vegetated!P:P))</f>
        <v>0.19010073353064541</v>
      </c>
      <c r="D9" s="5"/>
      <c r="E9" s="5">
        <f>_xlfn.PERCENTILE.INC(Vegetated!Q:Q,0.95)</f>
        <v>0.40260000000034768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 s="36"/>
      <c r="I11" s="36"/>
      <c r="J11" s="36"/>
      <c r="K11" s="36"/>
      <c r="L11" s="36"/>
      <c r="M11" s="36"/>
      <c r="N11" s="36"/>
      <c r="O11" s="36"/>
      <c r="P11" s="36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2">
    <mergeCell ref="H11:P1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workbookViewId="0">
      <selection activeCell="I1" sqref="I1"/>
    </sheetView>
  </sheetViews>
  <sheetFormatPr defaultRowHeight="15" x14ac:dyDescent="0.25"/>
  <cols>
    <col min="1" max="1" width="10.42578125" style="1" customWidth="1"/>
    <col min="2" max="2" width="12.7109375" style="12" customWidth="1"/>
    <col min="3" max="3" width="13" style="12" customWidth="1"/>
    <col min="4" max="4" width="10.5703125" style="12" customWidth="1"/>
    <col min="5" max="5" width="10.28515625" style="12" customWidth="1"/>
    <col min="6" max="6" width="16.140625" style="1" customWidth="1"/>
    <col min="7" max="7" width="7.85546875" style="12" customWidth="1"/>
    <col min="8" max="8" width="8.140625" style="12" customWidth="1"/>
    <col min="9" max="16384" width="9.140625" style="1"/>
  </cols>
  <sheetData>
    <row r="1" spans="1:12" x14ac:dyDescent="0.25">
      <c r="A1" s="38" t="s">
        <v>29</v>
      </c>
      <c r="B1" s="39"/>
      <c r="C1" s="39"/>
      <c r="D1" s="39"/>
      <c r="E1" s="39"/>
      <c r="F1" s="39"/>
      <c r="G1" s="39"/>
      <c r="H1" s="40"/>
    </row>
    <row r="2" spans="1:12" x14ac:dyDescent="0.25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 t="s">
        <v>5</v>
      </c>
      <c r="G2" s="11" t="s">
        <v>6</v>
      </c>
      <c r="H2" s="11" t="s">
        <v>7</v>
      </c>
    </row>
    <row r="3" spans="1:12" x14ac:dyDescent="0.25">
      <c r="A3" s="4" t="s">
        <v>30</v>
      </c>
      <c r="B3" s="5">
        <v>3055810.628</v>
      </c>
      <c r="C3" s="5">
        <v>1296653.193</v>
      </c>
      <c r="D3" s="5">
        <v>5893.63</v>
      </c>
      <c r="E3" s="5">
        <v>5893.6940000000004</v>
      </c>
      <c r="F3" s="4" t="s">
        <v>130</v>
      </c>
      <c r="G3" s="5">
        <v>6.4000000000000001E-2</v>
      </c>
      <c r="H3" s="5">
        <f>ABS(G3)</f>
        <v>6.4000000000000001E-2</v>
      </c>
    </row>
    <row r="4" spans="1:12" x14ac:dyDescent="0.25">
      <c r="A4" s="10" t="s">
        <v>31</v>
      </c>
      <c r="B4" s="8">
        <v>3065643.8539999998</v>
      </c>
      <c r="C4" s="8">
        <v>1304634.8400000001</v>
      </c>
      <c r="D4" s="8">
        <v>5597.1930000000002</v>
      </c>
      <c r="E4" s="8">
        <v>5597.46</v>
      </c>
      <c r="F4" s="10" t="s">
        <v>130</v>
      </c>
      <c r="G4" s="8">
        <v>0.26700000000000002</v>
      </c>
      <c r="H4" s="8">
        <f t="shared" ref="H4:H67" si="0">ABS(G4)</f>
        <v>0.26700000000000002</v>
      </c>
    </row>
    <row r="5" spans="1:12" x14ac:dyDescent="0.25">
      <c r="A5" s="4" t="s">
        <v>32</v>
      </c>
      <c r="B5" s="5">
        <v>3034780.7960000001</v>
      </c>
      <c r="C5" s="5">
        <v>1294231.581</v>
      </c>
      <c r="D5" s="5">
        <v>7859.7759999999998</v>
      </c>
      <c r="E5" s="5">
        <v>7859.5510000000004</v>
      </c>
      <c r="F5" s="4" t="s">
        <v>130</v>
      </c>
      <c r="G5" s="5">
        <v>-0.22500000000000001</v>
      </c>
      <c r="H5" s="5">
        <f t="shared" si="0"/>
        <v>0.22500000000000001</v>
      </c>
    </row>
    <row r="6" spans="1:12" x14ac:dyDescent="0.25">
      <c r="A6" s="10" t="s">
        <v>33</v>
      </c>
      <c r="B6" s="8">
        <v>3038959.523</v>
      </c>
      <c r="C6" s="8">
        <v>1343429.8330000001</v>
      </c>
      <c r="D6" s="8">
        <v>6637.9449999999997</v>
      </c>
      <c r="E6" s="8">
        <v>6637.8519999999999</v>
      </c>
      <c r="F6" s="10" t="s">
        <v>130</v>
      </c>
      <c r="G6" s="8">
        <v>-9.2999999999999999E-2</v>
      </c>
      <c r="H6" s="8">
        <f t="shared" si="0"/>
        <v>9.2999999999999999E-2</v>
      </c>
    </row>
    <row r="7" spans="1:12" x14ac:dyDescent="0.25">
      <c r="A7" s="4" t="s">
        <v>34</v>
      </c>
      <c r="B7" s="5">
        <v>2994676.7059999998</v>
      </c>
      <c r="C7" s="5">
        <v>1380584.96</v>
      </c>
      <c r="D7" s="5">
        <v>7520.6409999999996</v>
      </c>
      <c r="E7" s="5">
        <v>7520.5370000000003</v>
      </c>
      <c r="F7" s="4" t="s">
        <v>130</v>
      </c>
      <c r="G7" s="5">
        <v>-0.104</v>
      </c>
      <c r="H7" s="5">
        <f t="shared" si="0"/>
        <v>0.104</v>
      </c>
    </row>
    <row r="8" spans="1:12" x14ac:dyDescent="0.25">
      <c r="A8" s="10" t="s">
        <v>35</v>
      </c>
      <c r="B8" s="8">
        <v>3044539.4160000002</v>
      </c>
      <c r="C8" s="8">
        <v>1400351.0789999999</v>
      </c>
      <c r="D8" s="8">
        <v>6162.0550000000003</v>
      </c>
      <c r="E8" s="8">
        <v>6162.0630000000001</v>
      </c>
      <c r="F8" s="10" t="s">
        <v>130</v>
      </c>
      <c r="G8" s="8">
        <v>8.0000000000000002E-3</v>
      </c>
      <c r="H8" s="8">
        <f t="shared" si="0"/>
        <v>8.0000000000000002E-3</v>
      </c>
    </row>
    <row r="9" spans="1:12" x14ac:dyDescent="0.25">
      <c r="A9" s="4" t="s">
        <v>36</v>
      </c>
      <c r="B9" s="5">
        <v>3077231.9709999999</v>
      </c>
      <c r="C9" s="5">
        <v>1396106.69</v>
      </c>
      <c r="D9" s="5">
        <v>5321.5829999999996</v>
      </c>
      <c r="E9" s="5">
        <v>5321.4610000000002</v>
      </c>
      <c r="F9" s="4" t="s">
        <v>130</v>
      </c>
      <c r="G9" s="5">
        <v>-0.122</v>
      </c>
      <c r="H9" s="5">
        <f t="shared" si="0"/>
        <v>0.122</v>
      </c>
    </row>
    <row r="10" spans="1:12" x14ac:dyDescent="0.25">
      <c r="A10" s="10" t="s">
        <v>37</v>
      </c>
      <c r="B10" s="8">
        <v>3108960.2179999999</v>
      </c>
      <c r="C10" s="8">
        <v>1391565.0249999999</v>
      </c>
      <c r="D10" s="8">
        <v>5062.9679999999998</v>
      </c>
      <c r="E10" s="8">
        <v>5062.9790000000003</v>
      </c>
      <c r="F10" s="10" t="s">
        <v>130</v>
      </c>
      <c r="G10" s="8">
        <v>1.0999999999999999E-2</v>
      </c>
      <c r="H10" s="8">
        <f t="shared" si="0"/>
        <v>1.0999999999999999E-2</v>
      </c>
    </row>
    <row r="11" spans="1:12" x14ac:dyDescent="0.25">
      <c r="A11" s="4" t="s">
        <v>38</v>
      </c>
      <c r="B11" s="5">
        <v>3113003.2080000001</v>
      </c>
      <c r="C11" s="5">
        <v>1354993.5179999999</v>
      </c>
      <c r="D11" s="5">
        <v>5058.3029999999999</v>
      </c>
      <c r="E11" s="5">
        <v>5058.2110000000002</v>
      </c>
      <c r="F11" s="4" t="s">
        <v>130</v>
      </c>
      <c r="G11" s="5">
        <v>-9.1999999999999998E-2</v>
      </c>
      <c r="H11" s="5">
        <f t="shared" si="0"/>
        <v>9.1999999999999998E-2</v>
      </c>
    </row>
    <row r="12" spans="1:12" x14ac:dyDescent="0.25">
      <c r="A12" s="10" t="s">
        <v>39</v>
      </c>
      <c r="B12" s="8">
        <v>3145564.5019999999</v>
      </c>
      <c r="C12" s="8">
        <v>1374023.486</v>
      </c>
      <c r="D12" s="8">
        <v>5022.8289999999997</v>
      </c>
      <c r="E12" s="8">
        <v>5022.759</v>
      </c>
      <c r="F12" s="10" t="s">
        <v>130</v>
      </c>
      <c r="G12" s="8">
        <v>-7.0000000000000007E-2</v>
      </c>
      <c r="H12" s="8">
        <f t="shared" si="0"/>
        <v>7.0000000000000007E-2</v>
      </c>
    </row>
    <row r="13" spans="1:12" x14ac:dyDescent="0.25">
      <c r="A13" s="4" t="s">
        <v>40</v>
      </c>
      <c r="B13" s="5">
        <v>3143039.47</v>
      </c>
      <c r="C13" s="5">
        <v>1391261.307</v>
      </c>
      <c r="D13" s="5">
        <v>4938.7150000000001</v>
      </c>
      <c r="E13" s="5">
        <v>4938.6239999999998</v>
      </c>
      <c r="F13" s="4" t="s">
        <v>130</v>
      </c>
      <c r="G13" s="5">
        <v>-9.0999999999999998E-2</v>
      </c>
      <c r="H13" s="5">
        <f t="shared" si="0"/>
        <v>9.0999999999999998E-2</v>
      </c>
    </row>
    <row r="14" spans="1:12" x14ac:dyDescent="0.25">
      <c r="A14" s="10" t="s">
        <v>41</v>
      </c>
      <c r="B14" s="8">
        <v>3080458.6179999998</v>
      </c>
      <c r="C14" s="8">
        <v>1420456.6229999999</v>
      </c>
      <c r="D14" s="8">
        <v>5381.0770000000002</v>
      </c>
      <c r="E14" s="8">
        <v>5381.107</v>
      </c>
      <c r="F14" s="10" t="s">
        <v>130</v>
      </c>
      <c r="G14" s="8">
        <v>0.03</v>
      </c>
      <c r="H14" s="8">
        <f t="shared" si="0"/>
        <v>0.03</v>
      </c>
    </row>
    <row r="15" spans="1:12" x14ac:dyDescent="0.25">
      <c r="A15" s="4" t="s">
        <v>42</v>
      </c>
      <c r="B15" s="5">
        <v>3049440.3480000002</v>
      </c>
      <c r="C15" s="5">
        <v>1451122.953</v>
      </c>
      <c r="D15" s="5">
        <v>6390.0060000000003</v>
      </c>
      <c r="E15" s="5">
        <v>6390.01</v>
      </c>
      <c r="F15" s="4" t="s">
        <v>130</v>
      </c>
      <c r="G15" s="5">
        <v>4.0000000000000001E-3</v>
      </c>
      <c r="H15" s="5">
        <f t="shared" si="0"/>
        <v>4.0000000000000001E-3</v>
      </c>
    </row>
    <row r="16" spans="1:12" x14ac:dyDescent="0.25">
      <c r="A16" s="10" t="s">
        <v>43</v>
      </c>
      <c r="B16" s="8">
        <v>3052588.6030000001</v>
      </c>
      <c r="C16" s="8">
        <v>1494006.132</v>
      </c>
      <c r="D16" s="8">
        <v>5743.8980000000001</v>
      </c>
      <c r="E16" s="8">
        <v>5743.7110000000002</v>
      </c>
      <c r="F16" s="10" t="s">
        <v>130</v>
      </c>
      <c r="G16" s="8">
        <v>-0.187</v>
      </c>
      <c r="H16" s="8">
        <f t="shared" si="0"/>
        <v>0.187</v>
      </c>
      <c r="L16" s="42"/>
    </row>
    <row r="17" spans="1:8" x14ac:dyDescent="0.25">
      <c r="A17" s="4" t="s">
        <v>44</v>
      </c>
      <c r="B17" s="5">
        <v>2988666.517</v>
      </c>
      <c r="C17" s="5">
        <v>1497546.2239999999</v>
      </c>
      <c r="D17" s="5">
        <v>7016.2619999999997</v>
      </c>
      <c r="E17" s="5">
        <v>7016.3059999999996</v>
      </c>
      <c r="F17" s="4" t="s">
        <v>130</v>
      </c>
      <c r="G17" s="5">
        <v>4.3999999999999997E-2</v>
      </c>
      <c r="H17" s="5">
        <f t="shared" si="0"/>
        <v>4.3999999999999997E-2</v>
      </c>
    </row>
    <row r="18" spans="1:8" x14ac:dyDescent="0.25">
      <c r="A18" s="10" t="s">
        <v>45</v>
      </c>
      <c r="B18" s="8">
        <v>3033879.15</v>
      </c>
      <c r="C18" s="8">
        <v>1558872.6329999999</v>
      </c>
      <c r="D18" s="8">
        <v>6661.2060000000001</v>
      </c>
      <c r="E18" s="8">
        <v>6661.1689999999999</v>
      </c>
      <c r="F18" s="10" t="s">
        <v>130</v>
      </c>
      <c r="G18" s="8">
        <v>-3.6999999999999998E-2</v>
      </c>
      <c r="H18" s="8">
        <f t="shared" si="0"/>
        <v>3.6999999999999998E-2</v>
      </c>
    </row>
    <row r="19" spans="1:8" x14ac:dyDescent="0.25">
      <c r="A19" s="4" t="s">
        <v>46</v>
      </c>
      <c r="B19" s="5">
        <v>3034913.8050000002</v>
      </c>
      <c r="C19" s="5">
        <v>1511514.4709999999</v>
      </c>
      <c r="D19" s="5">
        <v>6986.7659999999996</v>
      </c>
      <c r="E19" s="5">
        <v>6986.8280000000004</v>
      </c>
      <c r="F19" s="4" t="s">
        <v>130</v>
      </c>
      <c r="G19" s="5">
        <v>6.2E-2</v>
      </c>
      <c r="H19" s="5">
        <f t="shared" si="0"/>
        <v>6.2E-2</v>
      </c>
    </row>
    <row r="20" spans="1:8" x14ac:dyDescent="0.25">
      <c r="A20" s="10" t="s">
        <v>47</v>
      </c>
      <c r="B20" s="8">
        <v>3041276.0690000001</v>
      </c>
      <c r="C20" s="8">
        <v>1522231.2620000001</v>
      </c>
      <c r="D20" s="8">
        <v>6358.5249999999996</v>
      </c>
      <c r="E20" s="8">
        <v>6358.6379999999999</v>
      </c>
      <c r="F20" s="10" t="s">
        <v>130</v>
      </c>
      <c r="G20" s="8">
        <v>0.113</v>
      </c>
      <c r="H20" s="8">
        <f t="shared" si="0"/>
        <v>0.113</v>
      </c>
    </row>
    <row r="21" spans="1:8" x14ac:dyDescent="0.25">
      <c r="A21" s="4" t="s">
        <v>48</v>
      </c>
      <c r="B21" s="5">
        <v>3035947.0260000001</v>
      </c>
      <c r="C21" s="5">
        <v>1514995.388</v>
      </c>
      <c r="D21" s="5">
        <v>6724.7510000000002</v>
      </c>
      <c r="E21" s="5">
        <v>6724.6660000000002</v>
      </c>
      <c r="F21" s="4" t="s">
        <v>130</v>
      </c>
      <c r="G21" s="5">
        <v>-8.5000000000000006E-2</v>
      </c>
      <c r="H21" s="5">
        <f t="shared" si="0"/>
        <v>8.5000000000000006E-2</v>
      </c>
    </row>
    <row r="22" spans="1:8" x14ac:dyDescent="0.25">
      <c r="A22" s="10" t="s">
        <v>49</v>
      </c>
      <c r="B22" s="8">
        <v>3029374.128</v>
      </c>
      <c r="C22" s="8">
        <v>1510134.47</v>
      </c>
      <c r="D22" s="8">
        <v>6955.0730000000003</v>
      </c>
      <c r="E22" s="8">
        <v>6954.89</v>
      </c>
      <c r="F22" s="10" t="s">
        <v>130</v>
      </c>
      <c r="G22" s="8">
        <v>-0.183</v>
      </c>
      <c r="H22" s="8">
        <f t="shared" si="0"/>
        <v>0.183</v>
      </c>
    </row>
    <row r="23" spans="1:8" x14ac:dyDescent="0.25">
      <c r="A23" s="4" t="s">
        <v>50</v>
      </c>
      <c r="B23" s="5">
        <v>3022157.6349999998</v>
      </c>
      <c r="C23" s="5">
        <v>1515588.139</v>
      </c>
      <c r="D23" s="5">
        <v>7354.6689999999999</v>
      </c>
      <c r="E23" s="5">
        <v>7354.8090000000002</v>
      </c>
      <c r="F23" s="4" t="s">
        <v>130</v>
      </c>
      <c r="G23" s="5">
        <v>0.14000000000000001</v>
      </c>
      <c r="H23" s="5">
        <f t="shared" si="0"/>
        <v>0.14000000000000001</v>
      </c>
    </row>
    <row r="24" spans="1:8" x14ac:dyDescent="0.25">
      <c r="A24" s="10" t="s">
        <v>51</v>
      </c>
      <c r="B24" s="8">
        <v>3009909.4369999999</v>
      </c>
      <c r="C24" s="8">
        <v>1517994.0419999999</v>
      </c>
      <c r="D24" s="8">
        <v>7668.8090000000002</v>
      </c>
      <c r="E24" s="8">
        <v>7668.5950000000003</v>
      </c>
      <c r="F24" s="10" t="s">
        <v>130</v>
      </c>
      <c r="G24" s="8">
        <v>-0.214</v>
      </c>
      <c r="H24" s="8">
        <f t="shared" si="0"/>
        <v>0.214</v>
      </c>
    </row>
    <row r="25" spans="1:8" x14ac:dyDescent="0.25">
      <c r="A25" s="4" t="s">
        <v>52</v>
      </c>
      <c r="B25" s="5">
        <v>2989483.503</v>
      </c>
      <c r="C25" s="5">
        <v>1526830.6640000001</v>
      </c>
      <c r="D25" s="5">
        <v>8108.82</v>
      </c>
      <c r="E25" s="5">
        <v>8108.73</v>
      </c>
      <c r="F25" s="4" t="s">
        <v>130</v>
      </c>
      <c r="G25" s="5">
        <v>-0.09</v>
      </c>
      <c r="H25" s="5">
        <f t="shared" si="0"/>
        <v>0.09</v>
      </c>
    </row>
    <row r="26" spans="1:8" x14ac:dyDescent="0.25">
      <c r="A26" s="10" t="s">
        <v>53</v>
      </c>
      <c r="B26" s="8">
        <v>2982424.469</v>
      </c>
      <c r="C26" s="8">
        <v>1529261.4080000001</v>
      </c>
      <c r="D26" s="8">
        <v>8153.4709999999995</v>
      </c>
      <c r="E26" s="8">
        <v>8153.3810000000003</v>
      </c>
      <c r="F26" s="10" t="s">
        <v>130</v>
      </c>
      <c r="G26" s="8">
        <v>-0.09</v>
      </c>
      <c r="H26" s="8">
        <f t="shared" si="0"/>
        <v>0.09</v>
      </c>
    </row>
    <row r="27" spans="1:8" x14ac:dyDescent="0.25">
      <c r="A27" s="4" t="s">
        <v>54</v>
      </c>
      <c r="B27" s="5">
        <v>3065323.662</v>
      </c>
      <c r="C27" s="5">
        <v>1496826.273</v>
      </c>
      <c r="D27" s="5">
        <v>5480.4160000000002</v>
      </c>
      <c r="E27" s="5">
        <v>5480.3280000000004</v>
      </c>
      <c r="F27" s="4" t="s">
        <v>130</v>
      </c>
      <c r="G27" s="5">
        <v>-8.7999999999999995E-2</v>
      </c>
      <c r="H27" s="5">
        <f t="shared" si="0"/>
        <v>8.7999999999999995E-2</v>
      </c>
    </row>
    <row r="28" spans="1:8" x14ac:dyDescent="0.25">
      <c r="A28" s="10" t="s">
        <v>55</v>
      </c>
      <c r="B28" s="8">
        <v>3059926.51</v>
      </c>
      <c r="C28" s="8">
        <v>1496043.237</v>
      </c>
      <c r="D28" s="8">
        <v>5576.9290000000001</v>
      </c>
      <c r="E28" s="8">
        <v>5576.6390000000001</v>
      </c>
      <c r="F28" s="10" t="s">
        <v>130</v>
      </c>
      <c r="G28" s="8">
        <v>-0.28999999999999998</v>
      </c>
      <c r="H28" s="8">
        <f t="shared" si="0"/>
        <v>0.28999999999999998</v>
      </c>
    </row>
    <row r="29" spans="1:8" x14ac:dyDescent="0.25">
      <c r="A29" s="4" t="s">
        <v>56</v>
      </c>
      <c r="B29" s="5">
        <v>3048644.6359999999</v>
      </c>
      <c r="C29" s="5">
        <v>1494152.9410000001</v>
      </c>
      <c r="D29" s="5">
        <v>5723.3069999999998</v>
      </c>
      <c r="E29" s="5">
        <v>5723.5259999999998</v>
      </c>
      <c r="F29" s="4" t="s">
        <v>130</v>
      </c>
      <c r="G29" s="5">
        <v>0.219</v>
      </c>
      <c r="H29" s="5">
        <f t="shared" si="0"/>
        <v>0.219</v>
      </c>
    </row>
    <row r="30" spans="1:8" x14ac:dyDescent="0.25">
      <c r="A30" s="10" t="s">
        <v>57</v>
      </c>
      <c r="B30" s="8">
        <v>3043399.298</v>
      </c>
      <c r="C30" s="8">
        <v>1494539.0689999999</v>
      </c>
      <c r="D30" s="8">
        <v>5799.1840000000002</v>
      </c>
      <c r="E30" s="8">
        <v>5799.0950000000003</v>
      </c>
      <c r="F30" s="10" t="s">
        <v>130</v>
      </c>
      <c r="G30" s="8">
        <v>-8.8999999999999996E-2</v>
      </c>
      <c r="H30" s="8">
        <f t="shared" si="0"/>
        <v>8.8999999999999996E-2</v>
      </c>
    </row>
    <row r="31" spans="1:8" x14ac:dyDescent="0.25">
      <c r="A31" s="4" t="s">
        <v>58</v>
      </c>
      <c r="B31" s="5">
        <v>3033678.2250000001</v>
      </c>
      <c r="C31" s="5">
        <v>1495179.4609999999</v>
      </c>
      <c r="D31" s="5">
        <v>5971.2640000000001</v>
      </c>
      <c r="E31" s="5">
        <v>5971.1279999999997</v>
      </c>
      <c r="F31" s="4" t="s">
        <v>130</v>
      </c>
      <c r="G31" s="5">
        <v>-0.13600000000000001</v>
      </c>
      <c r="H31" s="5">
        <f t="shared" si="0"/>
        <v>0.13600000000000001</v>
      </c>
    </row>
    <row r="32" spans="1:8" x14ac:dyDescent="0.25">
      <c r="A32" s="10" t="s">
        <v>59</v>
      </c>
      <c r="B32" s="8">
        <v>3028547.4410000001</v>
      </c>
      <c r="C32" s="8">
        <v>1491894.024</v>
      </c>
      <c r="D32" s="8">
        <v>6073.9430000000002</v>
      </c>
      <c r="E32" s="8">
        <v>6073.8909999999996</v>
      </c>
      <c r="F32" s="10" t="s">
        <v>130</v>
      </c>
      <c r="G32" s="8">
        <v>-5.1999999999999998E-2</v>
      </c>
      <c r="H32" s="8">
        <f t="shared" si="0"/>
        <v>5.1999999999999998E-2</v>
      </c>
    </row>
    <row r="33" spans="1:8" x14ac:dyDescent="0.25">
      <c r="A33" s="4" t="s">
        <v>60</v>
      </c>
      <c r="B33" s="5">
        <v>3014601.344</v>
      </c>
      <c r="C33" s="5">
        <v>1496014.5959999999</v>
      </c>
      <c r="D33" s="5">
        <v>6512.0159999999996</v>
      </c>
      <c r="E33" s="5">
        <v>6511.78</v>
      </c>
      <c r="F33" s="4" t="s">
        <v>130</v>
      </c>
      <c r="G33" s="5">
        <v>-0.23599999999999999</v>
      </c>
      <c r="H33" s="5">
        <f t="shared" si="0"/>
        <v>0.23599999999999999</v>
      </c>
    </row>
    <row r="34" spans="1:8" x14ac:dyDescent="0.25">
      <c r="A34" s="10" t="s">
        <v>61</v>
      </c>
      <c r="B34" s="8">
        <v>3004850.966</v>
      </c>
      <c r="C34" s="8">
        <v>1490821.575</v>
      </c>
      <c r="D34" s="8">
        <v>6775.2330000000002</v>
      </c>
      <c r="E34" s="8">
        <v>6775.1229999999996</v>
      </c>
      <c r="F34" s="10" t="s">
        <v>130</v>
      </c>
      <c r="G34" s="8">
        <v>-0.11</v>
      </c>
      <c r="H34" s="8">
        <f t="shared" si="0"/>
        <v>0.11</v>
      </c>
    </row>
    <row r="35" spans="1:8" x14ac:dyDescent="0.25">
      <c r="A35" s="4" t="s">
        <v>62</v>
      </c>
      <c r="B35" s="5">
        <v>2992699.719</v>
      </c>
      <c r="C35" s="5">
        <v>1496300.503</v>
      </c>
      <c r="D35" s="5">
        <v>7005.893</v>
      </c>
      <c r="E35" s="5">
        <v>7005.902</v>
      </c>
      <c r="F35" s="4" t="s">
        <v>130</v>
      </c>
      <c r="G35" s="5">
        <v>8.9999999999999993E-3</v>
      </c>
      <c r="H35" s="5">
        <f t="shared" si="0"/>
        <v>8.9999999999999993E-3</v>
      </c>
    </row>
    <row r="36" spans="1:8" x14ac:dyDescent="0.25">
      <c r="A36" s="10" t="s">
        <v>63</v>
      </c>
      <c r="B36" s="8">
        <v>2977126.3670000001</v>
      </c>
      <c r="C36" s="8">
        <v>1497676.1839999999</v>
      </c>
      <c r="D36" s="8">
        <v>7162.78</v>
      </c>
      <c r="E36" s="8">
        <v>7162.5969999999998</v>
      </c>
      <c r="F36" s="10" t="s">
        <v>130</v>
      </c>
      <c r="G36" s="8">
        <v>-0.183</v>
      </c>
      <c r="H36" s="8">
        <f t="shared" si="0"/>
        <v>0.183</v>
      </c>
    </row>
    <row r="37" spans="1:8" x14ac:dyDescent="0.25">
      <c r="A37" s="4" t="s">
        <v>64</v>
      </c>
      <c r="B37" s="5">
        <v>2980971.1230000001</v>
      </c>
      <c r="C37" s="5">
        <v>1387599.388</v>
      </c>
      <c r="D37" s="5">
        <v>7908.9340000000002</v>
      </c>
      <c r="E37" s="5">
        <v>7908.7290000000003</v>
      </c>
      <c r="F37" s="4" t="s">
        <v>130</v>
      </c>
      <c r="G37" s="5">
        <v>-0.20499999999999999</v>
      </c>
      <c r="H37" s="5">
        <f t="shared" si="0"/>
        <v>0.20499999999999999</v>
      </c>
    </row>
    <row r="38" spans="1:8" x14ac:dyDescent="0.25">
      <c r="A38" s="10" t="s">
        <v>65</v>
      </c>
      <c r="B38" s="8">
        <v>2988199.0550000002</v>
      </c>
      <c r="C38" s="8">
        <v>1381918.047</v>
      </c>
      <c r="D38" s="8">
        <v>7656.1459999999997</v>
      </c>
      <c r="E38" s="8">
        <v>7655.7749999999996</v>
      </c>
      <c r="F38" s="10" t="s">
        <v>130</v>
      </c>
      <c r="G38" s="8">
        <v>-0.371</v>
      </c>
      <c r="H38" s="8">
        <f t="shared" si="0"/>
        <v>0.371</v>
      </c>
    </row>
    <row r="39" spans="1:8" x14ac:dyDescent="0.25">
      <c r="A39" s="4" t="s">
        <v>66</v>
      </c>
      <c r="B39" s="5">
        <v>3005272.1880000001</v>
      </c>
      <c r="C39" s="5">
        <v>1380122.9750000001</v>
      </c>
      <c r="D39" s="5">
        <v>7448.1809999999996</v>
      </c>
      <c r="E39" s="5">
        <v>7448.2629999999999</v>
      </c>
      <c r="F39" s="4" t="s">
        <v>130</v>
      </c>
      <c r="G39" s="5">
        <v>8.2000000000000003E-2</v>
      </c>
      <c r="H39" s="5">
        <f t="shared" si="0"/>
        <v>8.2000000000000003E-2</v>
      </c>
    </row>
    <row r="40" spans="1:8" x14ac:dyDescent="0.25">
      <c r="A40" s="10" t="s">
        <v>67</v>
      </c>
      <c r="B40" s="8">
        <v>3014145.2880000002</v>
      </c>
      <c r="C40" s="8">
        <v>1385234.1640000001</v>
      </c>
      <c r="D40" s="8">
        <v>7246.3209999999999</v>
      </c>
      <c r="E40" s="8">
        <v>7246.1469999999999</v>
      </c>
      <c r="F40" s="10" t="s">
        <v>130</v>
      </c>
      <c r="G40" s="8">
        <v>-0.17399999999999999</v>
      </c>
      <c r="H40" s="8">
        <f t="shared" si="0"/>
        <v>0.17399999999999999</v>
      </c>
    </row>
    <row r="41" spans="1:8" x14ac:dyDescent="0.25">
      <c r="A41" s="4" t="s">
        <v>68</v>
      </c>
      <c r="B41" s="5">
        <v>3021268.0920000002</v>
      </c>
      <c r="C41" s="5">
        <v>1386544.8829999999</v>
      </c>
      <c r="D41" s="5">
        <v>7075.116</v>
      </c>
      <c r="E41" s="5">
        <v>7074.87</v>
      </c>
      <c r="F41" s="4" t="s">
        <v>130</v>
      </c>
      <c r="G41" s="5">
        <v>-0.246</v>
      </c>
      <c r="H41" s="5">
        <f t="shared" si="0"/>
        <v>0.246</v>
      </c>
    </row>
    <row r="42" spans="1:8" x14ac:dyDescent="0.25">
      <c r="A42" s="10" t="s">
        <v>69</v>
      </c>
      <c r="B42" s="8">
        <v>3024586.5920000002</v>
      </c>
      <c r="C42" s="8">
        <v>1391663.095</v>
      </c>
      <c r="D42" s="8">
        <v>6966.5609999999997</v>
      </c>
      <c r="E42" s="8">
        <v>6966.3580000000002</v>
      </c>
      <c r="F42" s="10" t="s">
        <v>130</v>
      </c>
      <c r="G42" s="8">
        <v>-0.20300000000000001</v>
      </c>
      <c r="H42" s="8">
        <f t="shared" si="0"/>
        <v>0.20300000000000001</v>
      </c>
    </row>
    <row r="43" spans="1:8" x14ac:dyDescent="0.25">
      <c r="A43" s="4" t="s">
        <v>70</v>
      </c>
      <c r="B43" s="5">
        <v>3033467.3640000001</v>
      </c>
      <c r="C43" s="5">
        <v>1392274.736</v>
      </c>
      <c r="D43" s="5">
        <v>6753.36</v>
      </c>
      <c r="E43" s="5">
        <v>6753.098</v>
      </c>
      <c r="F43" s="4" t="s">
        <v>130</v>
      </c>
      <c r="G43" s="5">
        <v>-0.26200000000000001</v>
      </c>
      <c r="H43" s="5">
        <f t="shared" si="0"/>
        <v>0.26200000000000001</v>
      </c>
    </row>
    <row r="44" spans="1:8" x14ac:dyDescent="0.25">
      <c r="A44" s="10" t="s">
        <v>71</v>
      </c>
      <c r="B44" s="8">
        <v>3039271.0830000001</v>
      </c>
      <c r="C44" s="8">
        <v>1395131.4129999999</v>
      </c>
      <c r="D44" s="8">
        <v>6446.0780000000004</v>
      </c>
      <c r="E44" s="8">
        <v>6446.0839999999998</v>
      </c>
      <c r="F44" s="10" t="s">
        <v>130</v>
      </c>
      <c r="G44" s="8">
        <v>6.0000000000000001E-3</v>
      </c>
      <c r="H44" s="8">
        <f t="shared" si="0"/>
        <v>6.0000000000000001E-3</v>
      </c>
    </row>
    <row r="45" spans="1:8" x14ac:dyDescent="0.25">
      <c r="A45" s="4" t="s">
        <v>72</v>
      </c>
      <c r="B45" s="5">
        <v>3053168.6979999999</v>
      </c>
      <c r="C45" s="5">
        <v>1399566.821</v>
      </c>
      <c r="D45" s="5">
        <v>5990.23</v>
      </c>
      <c r="E45" s="5">
        <v>5990.2219999999998</v>
      </c>
      <c r="F45" s="4" t="s">
        <v>130</v>
      </c>
      <c r="G45" s="5">
        <v>-8.0000000000000002E-3</v>
      </c>
      <c r="H45" s="5">
        <f t="shared" si="0"/>
        <v>8.0000000000000002E-3</v>
      </c>
    </row>
    <row r="46" spans="1:8" x14ac:dyDescent="0.25">
      <c r="A46" s="10" t="s">
        <v>73</v>
      </c>
      <c r="B46" s="8">
        <v>3060181.7239999999</v>
      </c>
      <c r="C46" s="8">
        <v>1395870.5109999999</v>
      </c>
      <c r="D46" s="8">
        <v>5707.8549999999996</v>
      </c>
      <c r="E46" s="8">
        <v>5707.87</v>
      </c>
      <c r="F46" s="10" t="s">
        <v>130</v>
      </c>
      <c r="G46" s="8">
        <v>1.4999999999999999E-2</v>
      </c>
      <c r="H46" s="8">
        <f t="shared" si="0"/>
        <v>1.4999999999999999E-2</v>
      </c>
    </row>
    <row r="47" spans="1:8" x14ac:dyDescent="0.25">
      <c r="A47" s="4" t="s">
        <v>74</v>
      </c>
      <c r="B47" s="5">
        <v>3067988.49</v>
      </c>
      <c r="C47" s="5">
        <v>1394377.7560000001</v>
      </c>
      <c r="D47" s="5">
        <v>5556.1570000000002</v>
      </c>
      <c r="E47" s="5">
        <v>5556.0659999999998</v>
      </c>
      <c r="F47" s="4" t="s">
        <v>130</v>
      </c>
      <c r="G47" s="5">
        <v>-9.0999999999999998E-2</v>
      </c>
      <c r="H47" s="5">
        <f t="shared" si="0"/>
        <v>9.0999999999999998E-2</v>
      </c>
    </row>
    <row r="48" spans="1:8" x14ac:dyDescent="0.25">
      <c r="A48" s="10" t="s">
        <v>75</v>
      </c>
      <c r="B48" s="8">
        <v>3098341.97</v>
      </c>
      <c r="C48" s="8">
        <v>1391272.1340000001</v>
      </c>
      <c r="D48" s="8">
        <v>5078.4660000000003</v>
      </c>
      <c r="E48" s="8">
        <v>5078.2939999999999</v>
      </c>
      <c r="F48" s="10" t="s">
        <v>130</v>
      </c>
      <c r="G48" s="8">
        <v>-0.17199999999999999</v>
      </c>
      <c r="H48" s="8">
        <f t="shared" si="0"/>
        <v>0.17199999999999999</v>
      </c>
    </row>
    <row r="49" spans="1:8" x14ac:dyDescent="0.25">
      <c r="A49" s="4" t="s">
        <v>76</v>
      </c>
      <c r="B49" s="5">
        <v>3117830.5649999999</v>
      </c>
      <c r="C49" s="5">
        <v>1407251.977</v>
      </c>
      <c r="D49" s="5">
        <v>5066.8900000000003</v>
      </c>
      <c r="E49" s="5">
        <v>5067.0119999999997</v>
      </c>
      <c r="F49" s="4" t="s">
        <v>130</v>
      </c>
      <c r="G49" s="5">
        <v>0.122</v>
      </c>
      <c r="H49" s="5">
        <f t="shared" si="0"/>
        <v>0.122</v>
      </c>
    </row>
    <row r="50" spans="1:8" x14ac:dyDescent="0.25">
      <c r="A50" s="10" t="s">
        <v>77</v>
      </c>
      <c r="B50" s="8">
        <v>3126082.4870000002</v>
      </c>
      <c r="C50" s="8">
        <v>1391379.166</v>
      </c>
      <c r="D50" s="8">
        <v>4963.51</v>
      </c>
      <c r="E50" s="8">
        <v>4963.7839999999997</v>
      </c>
      <c r="F50" s="10" t="s">
        <v>130</v>
      </c>
      <c r="G50" s="8">
        <v>0.27400000000000002</v>
      </c>
      <c r="H50" s="8">
        <f t="shared" si="0"/>
        <v>0.27400000000000002</v>
      </c>
    </row>
    <row r="51" spans="1:8" x14ac:dyDescent="0.25">
      <c r="A51" s="4" t="s">
        <v>78</v>
      </c>
      <c r="B51" s="5">
        <v>3159761.05</v>
      </c>
      <c r="C51" s="5">
        <v>1382364.93</v>
      </c>
      <c r="D51" s="5">
        <v>4840.5169999999998</v>
      </c>
      <c r="E51" s="5">
        <v>4840.4989999999998</v>
      </c>
      <c r="F51" s="4" t="s">
        <v>130</v>
      </c>
      <c r="G51" s="5">
        <v>-1.7999999999999999E-2</v>
      </c>
      <c r="H51" s="5">
        <f t="shared" si="0"/>
        <v>1.7999999999999999E-2</v>
      </c>
    </row>
    <row r="52" spans="1:8" x14ac:dyDescent="0.25">
      <c r="A52" s="10" t="s">
        <v>79</v>
      </c>
      <c r="B52" s="8">
        <v>3118599.477</v>
      </c>
      <c r="C52" s="8">
        <v>1370254.3470000001</v>
      </c>
      <c r="D52" s="8">
        <v>5120.5889999999999</v>
      </c>
      <c r="E52" s="8">
        <v>5120.6509999999998</v>
      </c>
      <c r="F52" s="10" t="s">
        <v>130</v>
      </c>
      <c r="G52" s="8">
        <v>6.2E-2</v>
      </c>
      <c r="H52" s="8">
        <f t="shared" si="0"/>
        <v>6.2E-2</v>
      </c>
    </row>
    <row r="53" spans="1:8" x14ac:dyDescent="0.25">
      <c r="A53" s="4" t="s">
        <v>80</v>
      </c>
      <c r="B53" s="5">
        <v>3097475.2390000001</v>
      </c>
      <c r="C53" s="5">
        <v>1343560.585</v>
      </c>
      <c r="D53" s="5">
        <v>5161.8280000000004</v>
      </c>
      <c r="E53" s="5">
        <v>5161.6819999999998</v>
      </c>
      <c r="F53" s="4" t="s">
        <v>130</v>
      </c>
      <c r="G53" s="5">
        <v>-0.14599999999999999</v>
      </c>
      <c r="H53" s="5">
        <f t="shared" si="0"/>
        <v>0.14599999999999999</v>
      </c>
    </row>
    <row r="54" spans="1:8" x14ac:dyDescent="0.25">
      <c r="A54" s="10" t="s">
        <v>81</v>
      </c>
      <c r="B54" s="8">
        <v>3080496.2889999999</v>
      </c>
      <c r="C54" s="8">
        <v>1360716.2590000001</v>
      </c>
      <c r="D54" s="8">
        <v>5774.2939999999999</v>
      </c>
      <c r="E54" s="8">
        <v>5773.8180000000002</v>
      </c>
      <c r="F54" s="10" t="s">
        <v>130</v>
      </c>
      <c r="G54" s="8">
        <v>-0.47599999999999998</v>
      </c>
      <c r="H54" s="8">
        <f t="shared" si="0"/>
        <v>0.47599999999999998</v>
      </c>
    </row>
    <row r="55" spans="1:8" x14ac:dyDescent="0.25">
      <c r="A55" s="4" t="s">
        <v>82</v>
      </c>
      <c r="B55" s="5">
        <v>3085544.7429999998</v>
      </c>
      <c r="C55" s="5">
        <v>1386175.8670000001</v>
      </c>
      <c r="D55" s="5">
        <v>5235.4359999999997</v>
      </c>
      <c r="E55" s="5">
        <v>5235.2749999999996</v>
      </c>
      <c r="F55" s="4" t="s">
        <v>130</v>
      </c>
      <c r="G55" s="5">
        <v>-0.161</v>
      </c>
      <c r="H55" s="5">
        <f t="shared" si="0"/>
        <v>0.161</v>
      </c>
    </row>
    <row r="56" spans="1:8" x14ac:dyDescent="0.25">
      <c r="A56" s="10" t="s">
        <v>83</v>
      </c>
      <c r="B56" s="8">
        <v>3026516.47</v>
      </c>
      <c r="C56" s="8">
        <v>1357605.9720000001</v>
      </c>
      <c r="D56" s="8">
        <v>7360.2129999999997</v>
      </c>
      <c r="E56" s="8">
        <v>7360.0770000000002</v>
      </c>
      <c r="F56" s="10" t="s">
        <v>130</v>
      </c>
      <c r="G56" s="8">
        <v>-0.13600000000000001</v>
      </c>
      <c r="H56" s="8">
        <f t="shared" si="0"/>
        <v>0.13600000000000001</v>
      </c>
    </row>
    <row r="57" spans="1:8" x14ac:dyDescent="0.25">
      <c r="A57" s="4" t="s">
        <v>84</v>
      </c>
      <c r="B57" s="5">
        <v>3014112.7590000001</v>
      </c>
      <c r="C57" s="5">
        <v>1371846.35</v>
      </c>
      <c r="D57" s="5">
        <v>7959.6350000000002</v>
      </c>
      <c r="E57" s="5">
        <v>7959.4780000000001</v>
      </c>
      <c r="F57" s="4" t="s">
        <v>130</v>
      </c>
      <c r="G57" s="5">
        <v>-0.157</v>
      </c>
      <c r="H57" s="5">
        <f t="shared" si="0"/>
        <v>0.157</v>
      </c>
    </row>
    <row r="58" spans="1:8" x14ac:dyDescent="0.25">
      <c r="A58" s="10" t="s">
        <v>85</v>
      </c>
      <c r="B58" s="8">
        <v>3055829.2429999998</v>
      </c>
      <c r="C58" s="8">
        <v>1296675.18</v>
      </c>
      <c r="D58" s="8">
        <v>5893.2079999999996</v>
      </c>
      <c r="E58" s="8">
        <v>5893.3739999999998</v>
      </c>
      <c r="F58" s="10" t="s">
        <v>131</v>
      </c>
      <c r="G58" s="8">
        <v>0.16600000000000001</v>
      </c>
      <c r="H58" s="8">
        <f t="shared" si="0"/>
        <v>0.16600000000000001</v>
      </c>
    </row>
    <row r="59" spans="1:8" x14ac:dyDescent="0.25">
      <c r="A59" s="4" t="s">
        <v>86</v>
      </c>
      <c r="B59" s="5">
        <v>3038744.5490000001</v>
      </c>
      <c r="C59" s="5">
        <v>1343770.7560000001</v>
      </c>
      <c r="D59" s="5">
        <v>6629.3559999999998</v>
      </c>
      <c r="E59" s="5">
        <v>6628.9759999999997</v>
      </c>
      <c r="F59" s="4" t="s">
        <v>131</v>
      </c>
      <c r="G59" s="5">
        <v>-0.38</v>
      </c>
      <c r="H59" s="5">
        <f t="shared" si="0"/>
        <v>0.38</v>
      </c>
    </row>
    <row r="60" spans="1:8" x14ac:dyDescent="0.25">
      <c r="A60" s="10" t="s">
        <v>87</v>
      </c>
      <c r="B60" s="8">
        <v>2994610.0320000001</v>
      </c>
      <c r="C60" s="8">
        <v>1380612.1170000001</v>
      </c>
      <c r="D60" s="8">
        <v>7523.6239999999998</v>
      </c>
      <c r="E60" s="8">
        <v>7523.57</v>
      </c>
      <c r="F60" s="10" t="s">
        <v>131</v>
      </c>
      <c r="G60" s="8">
        <v>-5.3999999999999999E-2</v>
      </c>
      <c r="H60" s="8">
        <f t="shared" si="0"/>
        <v>5.3999999999999999E-2</v>
      </c>
    </row>
    <row r="61" spans="1:8" x14ac:dyDescent="0.25">
      <c r="A61" s="4" t="s">
        <v>88</v>
      </c>
      <c r="B61" s="5">
        <v>3044264.605</v>
      </c>
      <c r="C61" s="5">
        <v>1400205.23</v>
      </c>
      <c r="D61" s="5">
        <v>6169.36</v>
      </c>
      <c r="E61" s="5">
        <v>6169.7359999999999</v>
      </c>
      <c r="F61" s="4" t="s">
        <v>131</v>
      </c>
      <c r="G61" s="5">
        <v>0.376</v>
      </c>
      <c r="H61" s="5">
        <f t="shared" si="0"/>
        <v>0.376</v>
      </c>
    </row>
    <row r="62" spans="1:8" x14ac:dyDescent="0.25">
      <c r="A62" s="10" t="s">
        <v>89</v>
      </c>
      <c r="B62" s="8">
        <v>3077297.4440000001</v>
      </c>
      <c r="C62" s="8">
        <v>1396066.7220000001</v>
      </c>
      <c r="D62" s="8">
        <v>5321.5770000000002</v>
      </c>
      <c r="E62" s="8">
        <v>5321.4030000000002</v>
      </c>
      <c r="F62" s="10" t="s">
        <v>131</v>
      </c>
      <c r="G62" s="8">
        <v>-0.17399999999999999</v>
      </c>
      <c r="H62" s="8">
        <f t="shared" si="0"/>
        <v>0.17399999999999999</v>
      </c>
    </row>
    <row r="63" spans="1:8" x14ac:dyDescent="0.25">
      <c r="A63" s="4" t="s">
        <v>90</v>
      </c>
      <c r="B63" s="5">
        <v>3108170.3560000001</v>
      </c>
      <c r="C63" s="5">
        <v>1391386.0360000001</v>
      </c>
      <c r="D63" s="5">
        <v>5067.8280000000004</v>
      </c>
      <c r="E63" s="5">
        <v>5067.6840000000002</v>
      </c>
      <c r="F63" s="4" t="s">
        <v>131</v>
      </c>
      <c r="G63" s="5">
        <v>-0.14399999999999999</v>
      </c>
      <c r="H63" s="5">
        <f t="shared" si="0"/>
        <v>0.14399999999999999</v>
      </c>
    </row>
    <row r="64" spans="1:8" x14ac:dyDescent="0.25">
      <c r="A64" s="10" t="s">
        <v>91</v>
      </c>
      <c r="B64" s="8">
        <v>3113007.1669999999</v>
      </c>
      <c r="C64" s="8">
        <v>1354928.034</v>
      </c>
      <c r="D64" s="8">
        <v>5058.7529999999997</v>
      </c>
      <c r="E64" s="8">
        <v>5058.7920000000004</v>
      </c>
      <c r="F64" s="10" t="s">
        <v>131</v>
      </c>
      <c r="G64" s="8">
        <v>3.9E-2</v>
      </c>
      <c r="H64" s="8">
        <f t="shared" si="0"/>
        <v>3.9E-2</v>
      </c>
    </row>
    <row r="65" spans="1:8" x14ac:dyDescent="0.25">
      <c r="A65" s="4" t="s">
        <v>92</v>
      </c>
      <c r="B65" s="5">
        <v>3142502.909</v>
      </c>
      <c r="C65" s="5">
        <v>1391123.077</v>
      </c>
      <c r="D65" s="5">
        <v>4929.4040000000005</v>
      </c>
      <c r="E65" s="5">
        <v>4929.4030000000002</v>
      </c>
      <c r="F65" s="4" t="s">
        <v>131</v>
      </c>
      <c r="G65" s="5">
        <v>-1E-3</v>
      </c>
      <c r="H65" s="5">
        <f t="shared" si="0"/>
        <v>1E-3</v>
      </c>
    </row>
    <row r="66" spans="1:8" x14ac:dyDescent="0.25">
      <c r="A66" s="10" t="s">
        <v>93</v>
      </c>
      <c r="B66" s="8">
        <v>3080786.838</v>
      </c>
      <c r="C66" s="8">
        <v>1420528.209</v>
      </c>
      <c r="D66" s="8">
        <v>5385.2030000000004</v>
      </c>
      <c r="E66" s="8">
        <v>5385.2110000000002</v>
      </c>
      <c r="F66" s="10" t="s">
        <v>131</v>
      </c>
      <c r="G66" s="8">
        <v>8.0000000000000002E-3</v>
      </c>
      <c r="H66" s="8">
        <f t="shared" si="0"/>
        <v>8.0000000000000002E-3</v>
      </c>
    </row>
    <row r="67" spans="1:8" x14ac:dyDescent="0.25">
      <c r="A67" s="4" t="s">
        <v>94</v>
      </c>
      <c r="B67" s="5">
        <v>3052534.7039999999</v>
      </c>
      <c r="C67" s="5">
        <v>1493931.66</v>
      </c>
      <c r="D67" s="5">
        <v>5741.33</v>
      </c>
      <c r="E67" s="5">
        <v>5741.88</v>
      </c>
      <c r="F67" s="4" t="s">
        <v>131</v>
      </c>
      <c r="G67" s="5">
        <v>0.55000000000000004</v>
      </c>
      <c r="H67" s="5">
        <f t="shared" si="0"/>
        <v>0.55000000000000004</v>
      </c>
    </row>
    <row r="68" spans="1:8" x14ac:dyDescent="0.25">
      <c r="A68" s="10" t="s">
        <v>95</v>
      </c>
      <c r="B68" s="8">
        <v>3001750.0010000002</v>
      </c>
      <c r="C68" s="8">
        <v>1522127.541</v>
      </c>
      <c r="D68" s="8">
        <v>7889.1120000000001</v>
      </c>
      <c r="E68" s="8">
        <v>7888.9690000000001</v>
      </c>
      <c r="F68" s="10" t="s">
        <v>131</v>
      </c>
      <c r="G68" s="8">
        <v>-0.14299999999999999</v>
      </c>
      <c r="H68" s="8">
        <f t="shared" ref="H68:H102" si="1">ABS(G68)</f>
        <v>0.14299999999999999</v>
      </c>
    </row>
    <row r="69" spans="1:8" x14ac:dyDescent="0.25">
      <c r="A69" s="4" t="s">
        <v>96</v>
      </c>
      <c r="B69" s="5">
        <v>3035747.1409999998</v>
      </c>
      <c r="C69" s="5">
        <v>1514697.547</v>
      </c>
      <c r="D69" s="5">
        <v>6729.2650000000003</v>
      </c>
      <c r="E69" s="5">
        <v>6729.4579999999996</v>
      </c>
      <c r="F69" s="4" t="s">
        <v>131</v>
      </c>
      <c r="G69" s="5">
        <v>0.193</v>
      </c>
      <c r="H69" s="5">
        <f t="shared" si="1"/>
        <v>0.193</v>
      </c>
    </row>
    <row r="70" spans="1:8" x14ac:dyDescent="0.25">
      <c r="A70" s="10" t="s">
        <v>97</v>
      </c>
      <c r="B70" s="8">
        <v>3029449.8</v>
      </c>
      <c r="C70" s="8">
        <v>1510036.2080000001</v>
      </c>
      <c r="D70" s="8">
        <v>6949.8410000000003</v>
      </c>
      <c r="E70" s="8">
        <v>6949.8490000000002</v>
      </c>
      <c r="F70" s="10" t="s">
        <v>131</v>
      </c>
      <c r="G70" s="8">
        <v>8.0000000000000002E-3</v>
      </c>
      <c r="H70" s="8">
        <f t="shared" si="1"/>
        <v>8.0000000000000002E-3</v>
      </c>
    </row>
    <row r="71" spans="1:8" x14ac:dyDescent="0.25">
      <c r="A71" s="4" t="s">
        <v>98</v>
      </c>
      <c r="B71" s="5">
        <v>3021962.1349999998</v>
      </c>
      <c r="C71" s="5">
        <v>1515712.047</v>
      </c>
      <c r="D71" s="5">
        <v>7361.0349999999999</v>
      </c>
      <c r="E71" s="5">
        <v>7361.0789999999997</v>
      </c>
      <c r="F71" s="4" t="s">
        <v>131</v>
      </c>
      <c r="G71" s="5">
        <v>4.3999999999999997E-2</v>
      </c>
      <c r="H71" s="5">
        <f t="shared" si="1"/>
        <v>4.3999999999999997E-2</v>
      </c>
    </row>
    <row r="72" spans="1:8" x14ac:dyDescent="0.25">
      <c r="A72" s="10" t="s">
        <v>99</v>
      </c>
      <c r="B72" s="8">
        <v>2989450.48</v>
      </c>
      <c r="C72" s="8">
        <v>1527146.747</v>
      </c>
      <c r="D72" s="8">
        <v>8100.4380000000001</v>
      </c>
      <c r="E72" s="8">
        <v>8100.65</v>
      </c>
      <c r="F72" s="10" t="s">
        <v>131</v>
      </c>
      <c r="G72" s="8">
        <v>0.21199999999999999</v>
      </c>
      <c r="H72" s="8">
        <f t="shared" si="1"/>
        <v>0.21199999999999999</v>
      </c>
    </row>
    <row r="73" spans="1:8" x14ac:dyDescent="0.25">
      <c r="A73" s="4" t="s">
        <v>100</v>
      </c>
      <c r="B73" s="5">
        <v>2982663.4160000002</v>
      </c>
      <c r="C73" s="5">
        <v>1529272.4029999999</v>
      </c>
      <c r="D73" s="5">
        <v>8155.6760000000004</v>
      </c>
      <c r="E73" s="5">
        <v>8155.7020000000002</v>
      </c>
      <c r="F73" s="4" t="s">
        <v>131</v>
      </c>
      <c r="G73" s="5">
        <v>2.5999999999999999E-2</v>
      </c>
      <c r="H73" s="5">
        <f t="shared" si="1"/>
        <v>2.5999999999999999E-2</v>
      </c>
    </row>
    <row r="74" spans="1:8" x14ac:dyDescent="0.25">
      <c r="A74" s="10" t="s">
        <v>101</v>
      </c>
      <c r="B74" s="8">
        <v>3065282.6510000001</v>
      </c>
      <c r="C74" s="8">
        <v>1496854.601</v>
      </c>
      <c r="D74" s="8">
        <v>5482.0110000000004</v>
      </c>
      <c r="E74" s="8">
        <v>5482.0029999999997</v>
      </c>
      <c r="F74" s="10" t="s">
        <v>131</v>
      </c>
      <c r="G74" s="8">
        <v>-8.0000000000000002E-3</v>
      </c>
      <c r="H74" s="8">
        <f t="shared" si="1"/>
        <v>8.0000000000000002E-3</v>
      </c>
    </row>
    <row r="75" spans="1:8" x14ac:dyDescent="0.25">
      <c r="A75" s="4" t="s">
        <v>102</v>
      </c>
      <c r="B75" s="5">
        <v>3059674.176</v>
      </c>
      <c r="C75" s="5">
        <v>1496000.6140000001</v>
      </c>
      <c r="D75" s="5">
        <v>5590.8360000000002</v>
      </c>
      <c r="E75" s="5">
        <v>5590.567</v>
      </c>
      <c r="F75" s="4" t="s">
        <v>131</v>
      </c>
      <c r="G75" s="5">
        <v>-0.26900000000000002</v>
      </c>
      <c r="H75" s="5">
        <f t="shared" si="1"/>
        <v>0.26900000000000002</v>
      </c>
    </row>
    <row r="76" spans="1:8" x14ac:dyDescent="0.25">
      <c r="A76" s="10" t="s">
        <v>103</v>
      </c>
      <c r="B76" s="8">
        <v>3048648.1830000002</v>
      </c>
      <c r="C76" s="8">
        <v>1494149.5549999999</v>
      </c>
      <c r="D76" s="8">
        <v>5723.3990000000003</v>
      </c>
      <c r="E76" s="8">
        <v>5723.55</v>
      </c>
      <c r="F76" s="10" t="s">
        <v>131</v>
      </c>
      <c r="G76" s="8">
        <v>0.151</v>
      </c>
      <c r="H76" s="8">
        <f t="shared" si="1"/>
        <v>0.151</v>
      </c>
    </row>
    <row r="77" spans="1:8" x14ac:dyDescent="0.25">
      <c r="A77" s="4" t="s">
        <v>104</v>
      </c>
      <c r="B77" s="5">
        <v>3043248.1269999999</v>
      </c>
      <c r="C77" s="5">
        <v>1494563.004</v>
      </c>
      <c r="D77" s="5">
        <v>5801.2969999999996</v>
      </c>
      <c r="E77" s="5">
        <v>5801.299</v>
      </c>
      <c r="F77" s="4" t="s">
        <v>131</v>
      </c>
      <c r="G77" s="5">
        <v>2E-3</v>
      </c>
      <c r="H77" s="5">
        <f t="shared" si="1"/>
        <v>2E-3</v>
      </c>
    </row>
    <row r="78" spans="1:8" x14ac:dyDescent="0.25">
      <c r="A78" s="10" t="s">
        <v>105</v>
      </c>
      <c r="B78" s="8">
        <v>3033679.0890000002</v>
      </c>
      <c r="C78" s="8">
        <v>1495218.8259999999</v>
      </c>
      <c r="D78" s="8">
        <v>5969.3220000000001</v>
      </c>
      <c r="E78" s="8">
        <v>5969.57</v>
      </c>
      <c r="F78" s="10" t="s">
        <v>131</v>
      </c>
      <c r="G78" s="8">
        <v>0.248</v>
      </c>
      <c r="H78" s="8">
        <f t="shared" si="1"/>
        <v>0.248</v>
      </c>
    </row>
    <row r="79" spans="1:8" x14ac:dyDescent="0.25">
      <c r="A79" s="4" t="s">
        <v>106</v>
      </c>
      <c r="B79" s="5">
        <v>3028430.61</v>
      </c>
      <c r="C79" s="5">
        <v>1491823.844</v>
      </c>
      <c r="D79" s="5">
        <v>6076.8159999999998</v>
      </c>
      <c r="E79" s="5">
        <v>6076.9430000000002</v>
      </c>
      <c r="F79" s="4" t="s">
        <v>131</v>
      </c>
      <c r="G79" s="5">
        <v>0.127</v>
      </c>
      <c r="H79" s="5">
        <f t="shared" si="1"/>
        <v>0.127</v>
      </c>
    </row>
    <row r="80" spans="1:8" x14ac:dyDescent="0.25">
      <c r="A80" s="10" t="s">
        <v>107</v>
      </c>
      <c r="B80" s="8">
        <v>3004634.5759999999</v>
      </c>
      <c r="C80" s="8">
        <v>1491070.9890000001</v>
      </c>
      <c r="D80" s="8">
        <v>6746.5339999999997</v>
      </c>
      <c r="E80" s="8">
        <v>6746.5870000000004</v>
      </c>
      <c r="F80" s="10" t="s">
        <v>131</v>
      </c>
      <c r="G80" s="8">
        <v>5.2999999999999999E-2</v>
      </c>
      <c r="H80" s="8">
        <f t="shared" si="1"/>
        <v>5.2999999999999999E-2</v>
      </c>
    </row>
    <row r="81" spans="1:8" x14ac:dyDescent="0.25">
      <c r="A81" s="4" t="s">
        <v>108</v>
      </c>
      <c r="B81" s="5">
        <v>2992610.0890000002</v>
      </c>
      <c r="C81" s="5">
        <v>1496342.3829999999</v>
      </c>
      <c r="D81" s="5">
        <v>7005.915</v>
      </c>
      <c r="E81" s="5">
        <v>7006.067</v>
      </c>
      <c r="F81" s="4" t="s">
        <v>131</v>
      </c>
      <c r="G81" s="5">
        <v>0.152</v>
      </c>
      <c r="H81" s="5">
        <f t="shared" si="1"/>
        <v>0.152</v>
      </c>
    </row>
    <row r="82" spans="1:8" x14ac:dyDescent="0.25">
      <c r="A82" s="10" t="s">
        <v>109</v>
      </c>
      <c r="B82" s="8">
        <v>2977222.7779999999</v>
      </c>
      <c r="C82" s="8">
        <v>1497688.12</v>
      </c>
      <c r="D82" s="8">
        <v>7166.5060000000003</v>
      </c>
      <c r="E82" s="8">
        <v>7166.47</v>
      </c>
      <c r="F82" s="10" t="s">
        <v>131</v>
      </c>
      <c r="G82" s="8">
        <v>-3.5999999999999997E-2</v>
      </c>
      <c r="H82" s="8">
        <f t="shared" si="1"/>
        <v>3.5999999999999997E-2</v>
      </c>
    </row>
    <row r="83" spans="1:8" x14ac:dyDescent="0.25">
      <c r="A83" s="4" t="s">
        <v>110</v>
      </c>
      <c r="B83" s="5">
        <v>2981137.2760000001</v>
      </c>
      <c r="C83" s="5">
        <v>1387438.209</v>
      </c>
      <c r="D83" s="5">
        <v>7902.3019999999997</v>
      </c>
      <c r="E83" s="5">
        <v>7901.9610000000002</v>
      </c>
      <c r="F83" s="4" t="s">
        <v>131</v>
      </c>
      <c r="G83" s="5">
        <v>-0.34100000000000003</v>
      </c>
      <c r="H83" s="5">
        <f t="shared" si="1"/>
        <v>0.34100000000000003</v>
      </c>
    </row>
    <row r="84" spans="1:8" x14ac:dyDescent="0.25">
      <c r="A84" s="10" t="s">
        <v>111</v>
      </c>
      <c r="B84" s="8">
        <v>2987343.8650000002</v>
      </c>
      <c r="C84" s="8">
        <v>1382859.76</v>
      </c>
      <c r="D84" s="8">
        <v>7682.5240000000003</v>
      </c>
      <c r="E84" s="8">
        <v>7682.54</v>
      </c>
      <c r="F84" s="10" t="s">
        <v>131</v>
      </c>
      <c r="G84" s="8">
        <v>1.6E-2</v>
      </c>
      <c r="H84" s="8">
        <f t="shared" si="1"/>
        <v>1.6E-2</v>
      </c>
    </row>
    <row r="85" spans="1:8" x14ac:dyDescent="0.25">
      <c r="A85" s="4" t="s">
        <v>112</v>
      </c>
      <c r="B85" s="5">
        <v>3005304.3459999999</v>
      </c>
      <c r="C85" s="5">
        <v>1380118.659</v>
      </c>
      <c r="D85" s="5">
        <v>7447.3779999999997</v>
      </c>
      <c r="E85" s="5">
        <v>7447.3890000000001</v>
      </c>
      <c r="F85" s="4" t="s">
        <v>131</v>
      </c>
      <c r="G85" s="5">
        <v>1.0999999999999999E-2</v>
      </c>
      <c r="H85" s="5">
        <f t="shared" si="1"/>
        <v>1.0999999999999999E-2</v>
      </c>
    </row>
    <row r="86" spans="1:8" x14ac:dyDescent="0.25">
      <c r="A86" s="10" t="s">
        <v>113</v>
      </c>
      <c r="B86" s="8">
        <v>3014189.5150000001</v>
      </c>
      <c r="C86" s="8">
        <v>1385296.4569999999</v>
      </c>
      <c r="D86" s="8">
        <v>7244.5839999999998</v>
      </c>
      <c r="E86" s="8">
        <v>7244.5259999999998</v>
      </c>
      <c r="F86" s="10" t="s">
        <v>131</v>
      </c>
      <c r="G86" s="8">
        <v>-5.8000000000000003E-2</v>
      </c>
      <c r="H86" s="8">
        <f t="shared" si="1"/>
        <v>5.8000000000000003E-2</v>
      </c>
    </row>
    <row r="87" spans="1:8" x14ac:dyDescent="0.25">
      <c r="A87" s="4" t="s">
        <v>114</v>
      </c>
      <c r="B87" s="5">
        <v>3024742.8429999999</v>
      </c>
      <c r="C87" s="5">
        <v>1391752.1969999999</v>
      </c>
      <c r="D87" s="5">
        <v>6962.8739999999998</v>
      </c>
      <c r="E87" s="5">
        <v>6962.6570000000002</v>
      </c>
      <c r="F87" s="4" t="s">
        <v>131</v>
      </c>
      <c r="G87" s="5">
        <v>-0.217</v>
      </c>
      <c r="H87" s="5">
        <f t="shared" si="1"/>
        <v>0.217</v>
      </c>
    </row>
    <row r="88" spans="1:8" x14ac:dyDescent="0.25">
      <c r="A88" s="10" t="s">
        <v>115</v>
      </c>
      <c r="B88" s="8">
        <v>3039328.17</v>
      </c>
      <c r="C88" s="8">
        <v>1395248.8189999999</v>
      </c>
      <c r="D88" s="8">
        <v>6442.1559999999999</v>
      </c>
      <c r="E88" s="8">
        <v>6441.9939999999997</v>
      </c>
      <c r="F88" s="10" t="s">
        <v>131</v>
      </c>
      <c r="G88" s="8">
        <v>-0.16200000000000001</v>
      </c>
      <c r="H88" s="8">
        <f t="shared" si="1"/>
        <v>0.16200000000000001</v>
      </c>
    </row>
    <row r="89" spans="1:8" x14ac:dyDescent="0.25">
      <c r="A89" s="4" t="s">
        <v>116</v>
      </c>
      <c r="B89" s="5">
        <v>3060362.87</v>
      </c>
      <c r="C89" s="5">
        <v>1396007.4269999999</v>
      </c>
      <c r="D89" s="5">
        <v>5705.9210000000003</v>
      </c>
      <c r="E89" s="5">
        <v>5706.0640000000003</v>
      </c>
      <c r="F89" s="4" t="s">
        <v>131</v>
      </c>
      <c r="G89" s="5">
        <v>0.14299999999999999</v>
      </c>
      <c r="H89" s="5">
        <f t="shared" si="1"/>
        <v>0.14299999999999999</v>
      </c>
    </row>
    <row r="90" spans="1:8" x14ac:dyDescent="0.25">
      <c r="A90" s="10" t="s">
        <v>117</v>
      </c>
      <c r="B90" s="8">
        <v>3068097.2</v>
      </c>
      <c r="C90" s="8">
        <v>1394360.4439999999</v>
      </c>
      <c r="D90" s="8">
        <v>5550.2659999999996</v>
      </c>
      <c r="E90" s="8">
        <v>5550.1450000000004</v>
      </c>
      <c r="F90" s="10" t="s">
        <v>131</v>
      </c>
      <c r="G90" s="8">
        <v>-0.121</v>
      </c>
      <c r="H90" s="8">
        <f t="shared" si="1"/>
        <v>0.121</v>
      </c>
    </row>
    <row r="91" spans="1:8" x14ac:dyDescent="0.25">
      <c r="A91" s="4" t="s">
        <v>118</v>
      </c>
      <c r="B91" s="5">
        <v>3098896.574</v>
      </c>
      <c r="C91" s="5">
        <v>1391181.7990000001</v>
      </c>
      <c r="D91" s="5">
        <v>5048.58</v>
      </c>
      <c r="E91" s="5">
        <v>5048.5420000000004</v>
      </c>
      <c r="F91" s="4" t="s">
        <v>131</v>
      </c>
      <c r="G91" s="5">
        <v>-3.7999999999999999E-2</v>
      </c>
      <c r="H91" s="5">
        <f t="shared" si="1"/>
        <v>3.7999999999999999E-2</v>
      </c>
    </row>
    <row r="92" spans="1:8" x14ac:dyDescent="0.25">
      <c r="A92" s="10" t="s">
        <v>119</v>
      </c>
      <c r="B92" s="8">
        <v>3125623.625</v>
      </c>
      <c r="C92" s="8">
        <v>1391203.4680000001</v>
      </c>
      <c r="D92" s="8">
        <v>4964.8909999999996</v>
      </c>
      <c r="E92" s="8">
        <v>4965.2969999999996</v>
      </c>
      <c r="F92" s="10" t="s">
        <v>131</v>
      </c>
      <c r="G92" s="8">
        <v>0.40600000000000003</v>
      </c>
      <c r="H92" s="8">
        <f t="shared" si="1"/>
        <v>0.40600000000000003</v>
      </c>
    </row>
    <row r="93" spans="1:8" x14ac:dyDescent="0.25">
      <c r="A93" s="4" t="s">
        <v>120</v>
      </c>
      <c r="B93" s="5">
        <v>3159738.7930000001</v>
      </c>
      <c r="C93" s="5">
        <v>1382394.3119999999</v>
      </c>
      <c r="D93" s="5">
        <v>4841.2709999999997</v>
      </c>
      <c r="E93" s="5">
        <v>4841.1989999999996</v>
      </c>
      <c r="F93" s="4" t="s">
        <v>131</v>
      </c>
      <c r="G93" s="5">
        <v>-7.1999999999999995E-2</v>
      </c>
      <c r="H93" s="5">
        <f t="shared" si="1"/>
        <v>7.1999999999999995E-2</v>
      </c>
    </row>
    <row r="94" spans="1:8" x14ac:dyDescent="0.25">
      <c r="A94" s="10" t="s">
        <v>121</v>
      </c>
      <c r="B94" s="8">
        <v>3118585.8640000001</v>
      </c>
      <c r="C94" s="8">
        <v>1370084.227</v>
      </c>
      <c r="D94" s="8">
        <v>5123.5129999999999</v>
      </c>
      <c r="E94" s="8">
        <v>5123.4250000000002</v>
      </c>
      <c r="F94" s="10" t="s">
        <v>131</v>
      </c>
      <c r="G94" s="8">
        <v>-8.7999999999999995E-2</v>
      </c>
      <c r="H94" s="8">
        <f t="shared" si="1"/>
        <v>8.7999999999999995E-2</v>
      </c>
    </row>
    <row r="95" spans="1:8" x14ac:dyDescent="0.25">
      <c r="A95" s="4" t="s">
        <v>122</v>
      </c>
      <c r="B95" s="5">
        <v>3085553.926</v>
      </c>
      <c r="C95" s="5">
        <v>1386193.8089999999</v>
      </c>
      <c r="D95" s="5">
        <v>5234.1499999999996</v>
      </c>
      <c r="E95" s="5">
        <v>5234.0820000000003</v>
      </c>
      <c r="F95" s="4" t="s">
        <v>131</v>
      </c>
      <c r="G95" s="5">
        <v>-6.8000000000000005E-2</v>
      </c>
      <c r="H95" s="5">
        <f t="shared" si="1"/>
        <v>6.8000000000000005E-2</v>
      </c>
    </row>
    <row r="96" spans="1:8" x14ac:dyDescent="0.25">
      <c r="A96" s="10" t="s">
        <v>123</v>
      </c>
      <c r="B96" s="8">
        <v>3014026.8470000001</v>
      </c>
      <c r="C96" s="8">
        <v>1371893.307</v>
      </c>
      <c r="D96" s="8">
        <v>7959.1840000000002</v>
      </c>
      <c r="E96" s="8">
        <v>7959.058</v>
      </c>
      <c r="F96" s="10" t="s">
        <v>131</v>
      </c>
      <c r="G96" s="8">
        <v>-0.126</v>
      </c>
      <c r="H96" s="8">
        <f t="shared" si="1"/>
        <v>0.126</v>
      </c>
    </row>
    <row r="97" spans="1:8" x14ac:dyDescent="0.25">
      <c r="A97" s="4" t="s">
        <v>124</v>
      </c>
      <c r="B97" s="5">
        <v>3033800.44</v>
      </c>
      <c r="C97" s="5">
        <v>1558946.9180000001</v>
      </c>
      <c r="D97" s="5">
        <v>6656.6959999999999</v>
      </c>
      <c r="E97" s="5">
        <v>6656.7330000000002</v>
      </c>
      <c r="F97" s="4" t="s">
        <v>131</v>
      </c>
      <c r="G97" s="5">
        <v>3.6999999999999998E-2</v>
      </c>
      <c r="H97" s="5">
        <f t="shared" si="1"/>
        <v>3.6999999999999998E-2</v>
      </c>
    </row>
    <row r="98" spans="1:8" x14ac:dyDescent="0.25">
      <c r="A98" s="10" t="s">
        <v>125</v>
      </c>
      <c r="B98" s="8">
        <v>3009971.531</v>
      </c>
      <c r="C98" s="8">
        <v>1518008.2830000001</v>
      </c>
      <c r="D98" s="8">
        <v>7659.174</v>
      </c>
      <c r="E98" s="8">
        <v>7659.06</v>
      </c>
      <c r="F98" s="10" t="s">
        <v>131</v>
      </c>
      <c r="G98" s="8">
        <v>-0.114</v>
      </c>
      <c r="H98" s="8">
        <f t="shared" si="1"/>
        <v>0.114</v>
      </c>
    </row>
    <row r="99" spans="1:8" x14ac:dyDescent="0.25">
      <c r="A99" s="4" t="s">
        <v>126</v>
      </c>
      <c r="B99" s="5">
        <v>3041411.7310000001</v>
      </c>
      <c r="C99" s="5">
        <v>1522202.4</v>
      </c>
      <c r="D99" s="5">
        <v>6348.61</v>
      </c>
      <c r="E99" s="5">
        <v>6348.8980000000001</v>
      </c>
      <c r="F99" s="4" t="s">
        <v>131</v>
      </c>
      <c r="G99" s="5">
        <v>0.28799999999999998</v>
      </c>
      <c r="H99" s="5">
        <f t="shared" si="1"/>
        <v>0.28799999999999998</v>
      </c>
    </row>
    <row r="100" spans="1:8" x14ac:dyDescent="0.25">
      <c r="A100" s="10" t="s">
        <v>127</v>
      </c>
      <c r="B100" s="8">
        <v>3014742.102</v>
      </c>
      <c r="C100" s="8">
        <v>1496118.1359999999</v>
      </c>
      <c r="D100" s="8">
        <v>6512.1059999999998</v>
      </c>
      <c r="E100" s="8">
        <v>6511.9759999999997</v>
      </c>
      <c r="F100" s="10" t="s">
        <v>131</v>
      </c>
      <c r="G100" s="8">
        <v>-0.13</v>
      </c>
      <c r="H100" s="8">
        <f t="shared" si="1"/>
        <v>0.13</v>
      </c>
    </row>
    <row r="101" spans="1:8" x14ac:dyDescent="0.25">
      <c r="A101" s="4" t="s">
        <v>128</v>
      </c>
      <c r="B101" s="5">
        <v>2988820.7940000002</v>
      </c>
      <c r="C101" s="5">
        <v>1497494.4169999999</v>
      </c>
      <c r="D101" s="5">
        <v>7017.067</v>
      </c>
      <c r="E101" s="5">
        <v>7017.2430000000004</v>
      </c>
      <c r="F101" s="4" t="s">
        <v>131</v>
      </c>
      <c r="G101" s="5">
        <v>0.17599999999999999</v>
      </c>
      <c r="H101" s="5">
        <f t="shared" si="1"/>
        <v>0.17599999999999999</v>
      </c>
    </row>
    <row r="102" spans="1:8" x14ac:dyDescent="0.25">
      <c r="A102" s="10" t="s">
        <v>129</v>
      </c>
      <c r="B102" s="8">
        <v>3049382.5729999999</v>
      </c>
      <c r="C102" s="8">
        <v>1451093.1710000001</v>
      </c>
      <c r="D102" s="8">
        <v>6389.9380000000001</v>
      </c>
      <c r="E102" s="8">
        <v>6390.1670000000004</v>
      </c>
      <c r="F102" s="10" t="s">
        <v>131</v>
      </c>
      <c r="G102" s="8">
        <v>0.22900000000000001</v>
      </c>
      <c r="H102" s="8">
        <f t="shared" si="1"/>
        <v>0.22900000000000001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53"/>
  <sheetViews>
    <sheetView workbookViewId="0">
      <selection activeCell="C37" sqref="C37"/>
    </sheetView>
  </sheetViews>
  <sheetFormatPr defaultRowHeight="15" x14ac:dyDescent="0.25"/>
  <cols>
    <col min="1" max="1" width="12.85546875" style="29" bestFit="1" customWidth="1"/>
    <col min="2" max="2" width="12.5703125" style="12" bestFit="1" customWidth="1"/>
    <col min="3" max="3" width="13.85546875" style="12" bestFit="1" customWidth="1"/>
    <col min="4" max="4" width="13.42578125" style="12" bestFit="1" customWidth="1"/>
    <col min="5" max="5" width="12.28515625" style="12" bestFit="1" customWidth="1"/>
    <col min="6" max="6" width="16.42578125" style="1" bestFit="1" customWidth="1"/>
    <col min="7" max="7" width="11.85546875" style="12" bestFit="1" customWidth="1"/>
    <col min="8" max="8" width="2.7109375" style="1" customWidth="1"/>
    <col min="9" max="9" width="12.85546875" style="29" bestFit="1" customWidth="1"/>
    <col min="10" max="10" width="12.5703125" style="12" bestFit="1" customWidth="1"/>
    <col min="11" max="11" width="13.85546875" style="12" bestFit="1" customWidth="1"/>
    <col min="12" max="12" width="13.42578125" style="12" bestFit="1" customWidth="1"/>
    <col min="13" max="13" width="12.28515625" style="12" bestFit="1" customWidth="1"/>
    <col min="14" max="14" width="16.42578125" style="1" bestFit="1" customWidth="1"/>
    <col min="15" max="15" width="11.85546875" style="12" bestFit="1" customWidth="1"/>
    <col min="16" max="16" width="2.7109375" style="1" customWidth="1"/>
    <col min="17" max="17" width="12.85546875" style="29" bestFit="1" customWidth="1"/>
    <col min="18" max="18" width="12.5703125" style="12" bestFit="1" customWidth="1"/>
    <col min="19" max="19" width="13.85546875" style="12" bestFit="1" customWidth="1"/>
    <col min="20" max="20" width="13.42578125" style="12" bestFit="1" customWidth="1"/>
    <col min="21" max="21" width="12" style="12" bestFit="1" customWidth="1"/>
    <col min="22" max="22" width="16.42578125" style="1" bestFit="1" customWidth="1"/>
    <col min="23" max="23" width="11.85546875" style="12" bestFit="1" customWidth="1"/>
    <col min="24" max="16384" width="9.140625" style="1"/>
  </cols>
  <sheetData>
    <row r="1" spans="1:23" x14ac:dyDescent="0.25">
      <c r="A1" s="41" t="s">
        <v>8</v>
      </c>
      <c r="B1" s="41"/>
      <c r="C1" s="41"/>
      <c r="D1" s="41"/>
      <c r="E1" s="41"/>
      <c r="F1" s="41"/>
      <c r="G1" s="41"/>
      <c r="H1" s="13"/>
      <c r="I1" s="41" t="s">
        <v>9</v>
      </c>
      <c r="J1" s="41"/>
      <c r="K1" s="41"/>
      <c r="L1" s="41"/>
      <c r="M1" s="41"/>
      <c r="N1" s="41"/>
      <c r="O1" s="41"/>
      <c r="P1" s="13"/>
      <c r="Q1" s="41" t="s">
        <v>10</v>
      </c>
      <c r="R1" s="41"/>
      <c r="S1" s="41"/>
      <c r="T1" s="41"/>
      <c r="U1" s="41"/>
      <c r="V1" s="41"/>
      <c r="W1" s="41"/>
    </row>
    <row r="2" spans="1:23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3"/>
      <c r="I2" s="14" t="s">
        <v>0</v>
      </c>
      <c r="J2" s="15" t="s">
        <v>1</v>
      </c>
      <c r="K2" s="15" t="s">
        <v>2</v>
      </c>
      <c r="L2" s="15" t="s">
        <v>3</v>
      </c>
      <c r="M2" s="15" t="s">
        <v>4</v>
      </c>
      <c r="N2" s="15" t="s">
        <v>5</v>
      </c>
      <c r="O2" s="16" t="s">
        <v>6</v>
      </c>
      <c r="P2" s="13"/>
      <c r="Q2" s="14" t="s">
        <v>0</v>
      </c>
      <c r="R2" s="15" t="s">
        <v>1</v>
      </c>
      <c r="S2" s="15" t="s">
        <v>2</v>
      </c>
      <c r="T2" s="15" t="s">
        <v>3</v>
      </c>
      <c r="U2" s="15" t="s">
        <v>11</v>
      </c>
      <c r="V2" s="15" t="s">
        <v>5</v>
      </c>
      <c r="W2" s="16" t="s">
        <v>6</v>
      </c>
    </row>
    <row r="3" spans="1:23" x14ac:dyDescent="0.25">
      <c r="A3" s="6" t="s">
        <v>30</v>
      </c>
      <c r="B3" s="17">
        <v>3055810.628</v>
      </c>
      <c r="C3" s="17">
        <v>1296653.193</v>
      </c>
      <c r="D3" s="17">
        <v>5893.63</v>
      </c>
      <c r="E3" s="17">
        <v>5893.7120000000004</v>
      </c>
      <c r="F3" s="18" t="s">
        <v>132</v>
      </c>
      <c r="G3" s="19">
        <v>8.2000000000000003E-2</v>
      </c>
      <c r="H3" s="13"/>
      <c r="I3" s="6" t="s">
        <v>30</v>
      </c>
      <c r="J3" s="17">
        <v>3055810.628</v>
      </c>
      <c r="K3" s="17">
        <v>1296653.193</v>
      </c>
      <c r="L3" s="17">
        <v>5893.63</v>
      </c>
      <c r="M3" s="19">
        <v>5893.6940000000004</v>
      </c>
      <c r="N3" s="18" t="s">
        <v>132</v>
      </c>
      <c r="O3" s="20">
        <v>6.4000000000000001E-2</v>
      </c>
      <c r="P3" s="13"/>
      <c r="Q3" s="6" t="s">
        <v>30</v>
      </c>
      <c r="R3" s="17">
        <v>3055810.628</v>
      </c>
      <c r="S3" s="17">
        <v>1296653.193</v>
      </c>
      <c r="T3" s="17">
        <v>5893.63</v>
      </c>
      <c r="U3" s="19">
        <v>5893.6880000000001</v>
      </c>
      <c r="V3" s="18" t="s">
        <v>132</v>
      </c>
      <c r="W3" s="20">
        <f>Table212[[#This Row],[DEMZ]]-Table212[[#This Row],[KnownZ]]</f>
        <v>5.7999999999992724E-2</v>
      </c>
    </row>
    <row r="4" spans="1:23" x14ac:dyDescent="0.25">
      <c r="A4" s="6" t="s">
        <v>31</v>
      </c>
      <c r="B4" s="17">
        <v>3065643.8539999998</v>
      </c>
      <c r="C4" s="17">
        <v>1304634.8400000001</v>
      </c>
      <c r="D4" s="17">
        <v>5597.1930000000002</v>
      </c>
      <c r="E4" s="17">
        <v>5597.46</v>
      </c>
      <c r="F4" s="18" t="s">
        <v>132</v>
      </c>
      <c r="G4" s="19">
        <v>0.26700000000000002</v>
      </c>
      <c r="H4" s="13"/>
      <c r="I4" s="6" t="s">
        <v>31</v>
      </c>
      <c r="J4" s="17">
        <v>3065643.8539999998</v>
      </c>
      <c r="K4" s="17">
        <v>1304634.8400000001</v>
      </c>
      <c r="L4" s="17">
        <v>5597.1930000000002</v>
      </c>
      <c r="M4" s="19">
        <v>5597.46</v>
      </c>
      <c r="N4" s="18" t="s">
        <v>132</v>
      </c>
      <c r="O4" s="20">
        <v>0.26700000000000002</v>
      </c>
      <c r="P4" s="13"/>
      <c r="Q4" s="6" t="s">
        <v>31</v>
      </c>
      <c r="R4" s="17">
        <v>3065643.8539999998</v>
      </c>
      <c r="S4" s="17">
        <v>1304634.8400000001</v>
      </c>
      <c r="T4" s="17">
        <v>5597.1930000000002</v>
      </c>
      <c r="U4" s="19">
        <v>5597.4589999999998</v>
      </c>
      <c r="V4" s="18" t="s">
        <v>132</v>
      </c>
      <c r="W4" s="20">
        <f>Table212[[#This Row],[DEMZ]]-Table212[[#This Row],[KnownZ]]</f>
        <v>0.26599999999962165</v>
      </c>
    </row>
    <row r="5" spans="1:23" x14ac:dyDescent="0.25">
      <c r="A5" s="6" t="s">
        <v>32</v>
      </c>
      <c r="B5" s="17">
        <v>3034780.7960000001</v>
      </c>
      <c r="C5" s="17">
        <v>1294231.581</v>
      </c>
      <c r="D5" s="17">
        <v>7859.7759999999998</v>
      </c>
      <c r="E5" s="17">
        <v>7859.5510000000004</v>
      </c>
      <c r="F5" s="18" t="s">
        <v>132</v>
      </c>
      <c r="G5" s="19">
        <v>-0.22500000000000001</v>
      </c>
      <c r="H5" s="13"/>
      <c r="I5" s="6" t="s">
        <v>32</v>
      </c>
      <c r="J5" s="17">
        <v>3034780.7960000001</v>
      </c>
      <c r="K5" s="17">
        <v>1294231.581</v>
      </c>
      <c r="L5" s="17">
        <v>7859.7759999999998</v>
      </c>
      <c r="M5" s="19">
        <v>7859.5510000000004</v>
      </c>
      <c r="N5" s="18" t="s">
        <v>132</v>
      </c>
      <c r="O5" s="20">
        <v>-0.22500000000000001</v>
      </c>
      <c r="P5" s="13"/>
      <c r="Q5" s="6" t="s">
        <v>32</v>
      </c>
      <c r="R5" s="17">
        <v>3034780.7960000001</v>
      </c>
      <c r="S5" s="17">
        <v>1294231.581</v>
      </c>
      <c r="T5" s="17">
        <v>7859.7759999999998</v>
      </c>
      <c r="U5" s="19">
        <v>7859.5929999999998</v>
      </c>
      <c r="V5" s="18" t="s">
        <v>132</v>
      </c>
      <c r="W5" s="20">
        <f>Table212[[#This Row],[DEMZ]]-Table212[[#This Row],[KnownZ]]</f>
        <v>-0.18299999999999272</v>
      </c>
    </row>
    <row r="6" spans="1:23" x14ac:dyDescent="0.25">
      <c r="A6" s="6" t="s">
        <v>33</v>
      </c>
      <c r="B6" s="17">
        <v>3038959.523</v>
      </c>
      <c r="C6" s="17">
        <v>1343429.8330000001</v>
      </c>
      <c r="D6" s="17">
        <v>6637.9449999999997</v>
      </c>
      <c r="E6" s="17">
        <v>6637.9070000000002</v>
      </c>
      <c r="F6" s="18" t="s">
        <v>132</v>
      </c>
      <c r="G6" s="19">
        <v>-3.7999999999999999E-2</v>
      </c>
      <c r="H6" s="13"/>
      <c r="I6" s="6" t="s">
        <v>33</v>
      </c>
      <c r="J6" s="17">
        <v>3038959.523</v>
      </c>
      <c r="K6" s="17">
        <v>1343429.8330000001</v>
      </c>
      <c r="L6" s="17">
        <v>6637.9449999999997</v>
      </c>
      <c r="M6" s="19">
        <v>6637.8519999999999</v>
      </c>
      <c r="N6" s="18" t="s">
        <v>132</v>
      </c>
      <c r="O6" s="20">
        <v>-9.2999999999999999E-2</v>
      </c>
      <c r="P6" s="13"/>
      <c r="Q6" s="6" t="s">
        <v>33</v>
      </c>
      <c r="R6" s="17">
        <v>3038959.523</v>
      </c>
      <c r="S6" s="17">
        <v>1343429.8330000001</v>
      </c>
      <c r="T6" s="17">
        <v>6637.9449999999997</v>
      </c>
      <c r="U6" s="19">
        <v>6637.8320000000003</v>
      </c>
      <c r="V6" s="18" t="s">
        <v>132</v>
      </c>
      <c r="W6" s="20">
        <f>Table212[[#This Row],[DEMZ]]-Table212[[#This Row],[KnownZ]]</f>
        <v>-0.11299999999937427</v>
      </c>
    </row>
    <row r="7" spans="1:23" x14ac:dyDescent="0.25">
      <c r="A7" s="6" t="s">
        <v>34</v>
      </c>
      <c r="B7" s="17">
        <v>2994676.7059999998</v>
      </c>
      <c r="C7" s="17">
        <v>1380584.96</v>
      </c>
      <c r="D7" s="17">
        <v>7520.6409999999996</v>
      </c>
      <c r="E7" s="17">
        <v>7520.5370000000003</v>
      </c>
      <c r="F7" s="18" t="s">
        <v>132</v>
      </c>
      <c r="G7" s="19">
        <v>-0.104</v>
      </c>
      <c r="H7" s="13"/>
      <c r="I7" s="6" t="s">
        <v>34</v>
      </c>
      <c r="J7" s="17">
        <v>2994676.7059999998</v>
      </c>
      <c r="K7" s="17">
        <v>1380584.96</v>
      </c>
      <c r="L7" s="17">
        <v>7520.6409999999996</v>
      </c>
      <c r="M7" s="19">
        <v>7520.5370000000003</v>
      </c>
      <c r="N7" s="18" t="s">
        <v>132</v>
      </c>
      <c r="O7" s="20">
        <v>-0.104</v>
      </c>
      <c r="P7" s="13"/>
      <c r="Q7" s="6" t="s">
        <v>34</v>
      </c>
      <c r="R7" s="17">
        <v>2994676.7059999998</v>
      </c>
      <c r="S7" s="17">
        <v>1380584.96</v>
      </c>
      <c r="T7" s="17">
        <v>7520.6409999999996</v>
      </c>
      <c r="U7" s="19">
        <v>7520.5360000000001</v>
      </c>
      <c r="V7" s="18" t="s">
        <v>132</v>
      </c>
      <c r="W7" s="20">
        <f>Table212[[#This Row],[DEMZ]]-Table212[[#This Row],[KnownZ]]</f>
        <v>-0.10499999999956344</v>
      </c>
    </row>
    <row r="8" spans="1:23" x14ac:dyDescent="0.25">
      <c r="A8" s="6" t="s">
        <v>35</v>
      </c>
      <c r="B8" s="19">
        <v>3044539.4160000002</v>
      </c>
      <c r="C8" s="19">
        <v>1400351.0789999999</v>
      </c>
      <c r="D8" s="19">
        <v>6162.0550000000003</v>
      </c>
      <c r="E8" s="19">
        <v>6162.11</v>
      </c>
      <c r="F8" s="18" t="s">
        <v>132</v>
      </c>
      <c r="G8" s="19">
        <v>5.5E-2</v>
      </c>
      <c r="H8" s="13"/>
      <c r="I8" s="6" t="s">
        <v>35</v>
      </c>
      <c r="J8" s="19">
        <v>3044539.4160000002</v>
      </c>
      <c r="K8" s="19">
        <v>1400351.0789999999</v>
      </c>
      <c r="L8" s="19">
        <v>6162.0550000000003</v>
      </c>
      <c r="M8" s="19">
        <v>6162.0630000000001</v>
      </c>
      <c r="N8" s="18" t="s">
        <v>132</v>
      </c>
      <c r="O8" s="20">
        <v>8.0000000000000002E-3</v>
      </c>
      <c r="P8" s="13"/>
      <c r="Q8" s="6" t="s">
        <v>35</v>
      </c>
      <c r="R8" s="19">
        <v>3044539.4160000002</v>
      </c>
      <c r="S8" s="19">
        <v>1400351.0789999999</v>
      </c>
      <c r="T8" s="19">
        <v>6162.0550000000003</v>
      </c>
      <c r="U8" s="19">
        <v>6162.058</v>
      </c>
      <c r="V8" s="18" t="s">
        <v>132</v>
      </c>
      <c r="W8" s="20">
        <f>Table212[[#This Row],[DEMZ]]-Table212[[#This Row],[KnownZ]]</f>
        <v>2.9999999997016857E-3</v>
      </c>
    </row>
    <row r="9" spans="1:23" x14ac:dyDescent="0.25">
      <c r="A9" s="6" t="s">
        <v>36</v>
      </c>
      <c r="B9" s="19">
        <v>3077231.9709999999</v>
      </c>
      <c r="C9" s="19">
        <v>1396106.69</v>
      </c>
      <c r="D9" s="19">
        <v>5321.5829999999996</v>
      </c>
      <c r="E9" s="19">
        <v>5321.5870000000004</v>
      </c>
      <c r="F9" s="18" t="s">
        <v>132</v>
      </c>
      <c r="G9" s="19">
        <v>4.0000000000000001E-3</v>
      </c>
      <c r="H9" s="13"/>
      <c r="I9" s="6" t="s">
        <v>36</v>
      </c>
      <c r="J9" s="19">
        <v>3077231.9709999999</v>
      </c>
      <c r="K9" s="19">
        <v>1396106.69</v>
      </c>
      <c r="L9" s="19">
        <v>5321.5829999999996</v>
      </c>
      <c r="M9" s="19">
        <v>5321.4610000000002</v>
      </c>
      <c r="N9" s="18" t="s">
        <v>132</v>
      </c>
      <c r="O9" s="20">
        <v>-0.122</v>
      </c>
      <c r="P9" s="13"/>
      <c r="Q9" s="6" t="s">
        <v>36</v>
      </c>
      <c r="R9" s="19">
        <v>3077231.9709999999</v>
      </c>
      <c r="S9" s="19">
        <v>1396106.69</v>
      </c>
      <c r="T9" s="19">
        <v>5321.5829999999996</v>
      </c>
      <c r="U9" s="19">
        <v>5321.48</v>
      </c>
      <c r="V9" s="18" t="s">
        <v>132</v>
      </c>
      <c r="W9" s="20">
        <f>Table212[[#This Row],[DEMZ]]-Table212[[#This Row],[KnownZ]]</f>
        <v>-0.10300000000006548</v>
      </c>
    </row>
    <row r="10" spans="1:23" x14ac:dyDescent="0.25">
      <c r="A10" s="6" t="s">
        <v>37</v>
      </c>
      <c r="B10" s="19">
        <v>3108960.2179999999</v>
      </c>
      <c r="C10" s="19">
        <v>1391565.0249999999</v>
      </c>
      <c r="D10" s="19">
        <v>5062.9679999999998</v>
      </c>
      <c r="E10" s="19">
        <v>5063.03</v>
      </c>
      <c r="F10" s="18" t="s">
        <v>132</v>
      </c>
      <c r="G10" s="19">
        <v>6.2E-2</v>
      </c>
      <c r="H10" s="13"/>
      <c r="I10" s="6" t="s">
        <v>37</v>
      </c>
      <c r="J10" s="19">
        <v>3108960.2179999999</v>
      </c>
      <c r="K10" s="19">
        <v>1391565.0249999999</v>
      </c>
      <c r="L10" s="19">
        <v>5062.9679999999998</v>
      </c>
      <c r="M10" s="19">
        <v>5062.9790000000003</v>
      </c>
      <c r="N10" s="18" t="s">
        <v>132</v>
      </c>
      <c r="O10" s="20">
        <v>1.0999999999999999E-2</v>
      </c>
      <c r="P10" s="13"/>
      <c r="Q10" s="6" t="s">
        <v>37</v>
      </c>
      <c r="R10" s="19">
        <v>3108960.2179999999</v>
      </c>
      <c r="S10" s="19">
        <v>1391565.0249999999</v>
      </c>
      <c r="T10" s="19">
        <v>5062.9679999999998</v>
      </c>
      <c r="U10" s="19">
        <v>5062.9520000000002</v>
      </c>
      <c r="V10" s="18" t="s">
        <v>132</v>
      </c>
      <c r="W10" s="20">
        <f>Table212[[#This Row],[DEMZ]]-Table212[[#This Row],[KnownZ]]</f>
        <v>-1.599999999962165E-2</v>
      </c>
    </row>
    <row r="11" spans="1:23" x14ac:dyDescent="0.25">
      <c r="A11" s="6" t="s">
        <v>38</v>
      </c>
      <c r="B11" s="19">
        <v>3113003.2080000001</v>
      </c>
      <c r="C11" s="19">
        <v>1354993.5179999999</v>
      </c>
      <c r="D11" s="19">
        <v>5058.3029999999999</v>
      </c>
      <c r="E11" s="19">
        <v>5058.2110000000002</v>
      </c>
      <c r="F11" s="18" t="s">
        <v>132</v>
      </c>
      <c r="G11" s="19">
        <v>-9.1999999999999998E-2</v>
      </c>
      <c r="H11" s="13"/>
      <c r="I11" s="6" t="s">
        <v>38</v>
      </c>
      <c r="J11" s="19">
        <v>3113003.2080000001</v>
      </c>
      <c r="K11" s="19">
        <v>1354993.5179999999</v>
      </c>
      <c r="L11" s="19">
        <v>5058.3029999999999</v>
      </c>
      <c r="M11" s="19">
        <v>5058.2110000000002</v>
      </c>
      <c r="N11" s="18" t="s">
        <v>132</v>
      </c>
      <c r="O11" s="20">
        <v>-9.1999999999999998E-2</v>
      </c>
      <c r="P11" s="13"/>
      <c r="Q11" s="6" t="s">
        <v>38</v>
      </c>
      <c r="R11" s="19">
        <v>3113003.2080000001</v>
      </c>
      <c r="S11" s="19">
        <v>1354993.5179999999</v>
      </c>
      <c r="T11" s="19">
        <v>5058.3029999999999</v>
      </c>
      <c r="U11" s="19">
        <v>5058.2209999999995</v>
      </c>
      <c r="V11" s="18" t="s">
        <v>132</v>
      </c>
      <c r="W11" s="20">
        <f>Table212[[#This Row],[DEMZ]]-Table212[[#This Row],[KnownZ]]</f>
        <v>-8.2000000000334694E-2</v>
      </c>
    </row>
    <row r="12" spans="1:23" x14ac:dyDescent="0.25">
      <c r="A12" s="6" t="s">
        <v>39</v>
      </c>
      <c r="B12" s="19">
        <v>3145564.5019999999</v>
      </c>
      <c r="C12" s="19">
        <v>1374023.486</v>
      </c>
      <c r="D12" s="19">
        <v>5022.8289999999997</v>
      </c>
      <c r="E12" s="19">
        <v>5022.7690000000002</v>
      </c>
      <c r="F12" s="18" t="s">
        <v>132</v>
      </c>
      <c r="G12" s="19">
        <v>-0.06</v>
      </c>
      <c r="H12" s="13"/>
      <c r="I12" s="6" t="s">
        <v>39</v>
      </c>
      <c r="J12" s="19">
        <v>3145564.5019999999</v>
      </c>
      <c r="K12" s="19">
        <v>1374023.486</v>
      </c>
      <c r="L12" s="19">
        <v>5022.8289999999997</v>
      </c>
      <c r="M12" s="19">
        <v>5022.759</v>
      </c>
      <c r="N12" s="18" t="s">
        <v>132</v>
      </c>
      <c r="O12" s="20">
        <v>-7.0000000000000007E-2</v>
      </c>
      <c r="P12" s="13"/>
      <c r="Q12" s="6" t="s">
        <v>39</v>
      </c>
      <c r="R12" s="19">
        <v>3145564.5019999999</v>
      </c>
      <c r="S12" s="19">
        <v>1374023.486</v>
      </c>
      <c r="T12" s="19">
        <v>5022.8289999999997</v>
      </c>
      <c r="U12" s="19">
        <v>5022.7619999999997</v>
      </c>
      <c r="V12" s="18" t="s">
        <v>132</v>
      </c>
      <c r="W12" s="20">
        <f>Table212[[#This Row],[DEMZ]]-Table212[[#This Row],[KnownZ]]</f>
        <v>-6.7000000000007276E-2</v>
      </c>
    </row>
    <row r="13" spans="1:23" x14ac:dyDescent="0.25">
      <c r="A13" s="6" t="s">
        <v>40</v>
      </c>
      <c r="B13" s="19">
        <v>3143039.47</v>
      </c>
      <c r="C13" s="19">
        <v>1391261.307</v>
      </c>
      <c r="D13" s="19">
        <v>4938.7150000000001</v>
      </c>
      <c r="E13" s="19">
        <v>4938.6239999999998</v>
      </c>
      <c r="F13" s="18" t="s">
        <v>132</v>
      </c>
      <c r="G13" s="19">
        <v>-9.0999999999999998E-2</v>
      </c>
      <c r="H13" s="13"/>
      <c r="I13" s="6" t="s">
        <v>40</v>
      </c>
      <c r="J13" s="19">
        <v>3143039.47</v>
      </c>
      <c r="K13" s="19">
        <v>1391261.307</v>
      </c>
      <c r="L13" s="19">
        <v>4938.7150000000001</v>
      </c>
      <c r="M13" s="19">
        <v>4938.6239999999998</v>
      </c>
      <c r="N13" s="18" t="s">
        <v>132</v>
      </c>
      <c r="O13" s="20">
        <v>-9.0999999999999998E-2</v>
      </c>
      <c r="P13" s="13"/>
      <c r="Q13" s="6" t="s">
        <v>40</v>
      </c>
      <c r="R13" s="19">
        <v>3143039.47</v>
      </c>
      <c r="S13" s="19">
        <v>1391261.307</v>
      </c>
      <c r="T13" s="19">
        <v>4938.7150000000001</v>
      </c>
      <c r="U13" s="9">
        <v>4938.6189999999997</v>
      </c>
      <c r="V13" s="18" t="s">
        <v>132</v>
      </c>
      <c r="W13" s="19">
        <f>Table212[[#This Row],[DEMZ]]-Table212[[#This Row],[KnownZ]]</f>
        <v>-9.6000000000458385E-2</v>
      </c>
    </row>
    <row r="14" spans="1:23" x14ac:dyDescent="0.25">
      <c r="A14" s="6" t="s">
        <v>41</v>
      </c>
      <c r="B14" s="19">
        <v>3080458.6179999998</v>
      </c>
      <c r="C14" s="19">
        <v>1420456.6229999999</v>
      </c>
      <c r="D14" s="19">
        <v>5381.0770000000002</v>
      </c>
      <c r="E14" s="19">
        <v>5381.107</v>
      </c>
      <c r="F14" s="18" t="s">
        <v>132</v>
      </c>
      <c r="G14" s="19">
        <v>0.03</v>
      </c>
      <c r="H14" s="13"/>
      <c r="I14" s="6" t="s">
        <v>41</v>
      </c>
      <c r="J14" s="19">
        <v>3080458.6179999998</v>
      </c>
      <c r="K14" s="19">
        <v>1420456.6229999999</v>
      </c>
      <c r="L14" s="19">
        <v>5381.0770000000002</v>
      </c>
      <c r="M14" s="19">
        <v>5381.107</v>
      </c>
      <c r="N14" s="18" t="s">
        <v>132</v>
      </c>
      <c r="O14" s="20">
        <v>0.03</v>
      </c>
      <c r="P14" s="13"/>
      <c r="Q14" s="6" t="s">
        <v>41</v>
      </c>
      <c r="R14" s="19">
        <v>3080458.6179999998</v>
      </c>
      <c r="S14" s="19">
        <v>1420456.6229999999</v>
      </c>
      <c r="T14" s="19">
        <v>5381.0770000000002</v>
      </c>
      <c r="U14" s="9">
        <v>5381.0709999999999</v>
      </c>
      <c r="V14" s="18" t="s">
        <v>132</v>
      </c>
      <c r="W14" s="19">
        <f>Table212[[#This Row],[DEMZ]]-Table212[[#This Row],[KnownZ]]</f>
        <v>-6.0000000003128662E-3</v>
      </c>
    </row>
    <row r="15" spans="1:23" x14ac:dyDescent="0.25">
      <c r="A15" s="6" t="s">
        <v>42</v>
      </c>
      <c r="B15" s="19">
        <v>3049440.3480000002</v>
      </c>
      <c r="C15" s="19">
        <v>1451122.953</v>
      </c>
      <c r="D15" s="19">
        <v>6390.0060000000003</v>
      </c>
      <c r="E15" s="19">
        <v>6390.01</v>
      </c>
      <c r="F15" s="18" t="s">
        <v>132</v>
      </c>
      <c r="G15" s="19">
        <v>4.0000000000000001E-3</v>
      </c>
      <c r="H15" s="13"/>
      <c r="I15" s="6" t="s">
        <v>42</v>
      </c>
      <c r="J15" s="19">
        <v>3049440.3480000002</v>
      </c>
      <c r="K15" s="19">
        <v>1451122.953</v>
      </c>
      <c r="L15" s="19">
        <v>6390.0060000000003</v>
      </c>
      <c r="M15" s="19">
        <v>6390.01</v>
      </c>
      <c r="N15" s="18" t="s">
        <v>132</v>
      </c>
      <c r="O15" s="20">
        <v>4.0000000000000001E-3</v>
      </c>
      <c r="P15" s="13"/>
      <c r="Q15" s="6" t="s">
        <v>42</v>
      </c>
      <c r="R15" s="19">
        <v>3049440.3480000002</v>
      </c>
      <c r="S15" s="19">
        <v>1451122.953</v>
      </c>
      <c r="T15" s="19">
        <v>6390.0060000000003</v>
      </c>
      <c r="U15" s="9">
        <v>6390.0169999999998</v>
      </c>
      <c r="V15" s="18" t="s">
        <v>132</v>
      </c>
      <c r="W15" s="19">
        <f>Table212[[#This Row],[DEMZ]]-Table212[[#This Row],[KnownZ]]</f>
        <v>1.0999999999512511E-2</v>
      </c>
    </row>
    <row r="16" spans="1:23" x14ac:dyDescent="0.25">
      <c r="A16" s="6" t="s">
        <v>43</v>
      </c>
      <c r="B16" s="19">
        <v>3052588.6030000001</v>
      </c>
      <c r="C16" s="19">
        <v>1494006.132</v>
      </c>
      <c r="D16" s="19">
        <v>5743.8980000000001</v>
      </c>
      <c r="E16" s="19">
        <v>5743.6369999999997</v>
      </c>
      <c r="F16" s="18" t="s">
        <v>132</v>
      </c>
      <c r="G16" s="19">
        <v>-0.26100000000000001</v>
      </c>
      <c r="H16" s="13"/>
      <c r="I16" s="6" t="s">
        <v>43</v>
      </c>
      <c r="J16" s="19">
        <v>3052588.6030000001</v>
      </c>
      <c r="K16" s="19">
        <v>1494006.132</v>
      </c>
      <c r="L16" s="19">
        <v>5743.8980000000001</v>
      </c>
      <c r="M16" s="19">
        <v>5743.7110000000002</v>
      </c>
      <c r="N16" s="18" t="s">
        <v>132</v>
      </c>
      <c r="O16" s="20">
        <v>-0.187</v>
      </c>
      <c r="P16" s="13"/>
      <c r="Q16" s="6" t="s">
        <v>43</v>
      </c>
      <c r="R16" s="19">
        <v>3052588.6030000001</v>
      </c>
      <c r="S16" s="19">
        <v>1494006.132</v>
      </c>
      <c r="T16" s="19">
        <v>5743.8980000000001</v>
      </c>
      <c r="U16" s="9">
        <v>5743.7280000000001</v>
      </c>
      <c r="V16" s="18" t="s">
        <v>132</v>
      </c>
      <c r="W16" s="19">
        <f>Table212[[#This Row],[DEMZ]]-Table212[[#This Row],[KnownZ]]</f>
        <v>-0.17000000000007276</v>
      </c>
    </row>
    <row r="17" spans="1:23" x14ac:dyDescent="0.25">
      <c r="A17" s="6" t="s">
        <v>44</v>
      </c>
      <c r="B17" s="19">
        <v>2988666.517</v>
      </c>
      <c r="C17" s="19">
        <v>1497546.2239999999</v>
      </c>
      <c r="D17" s="19">
        <v>7016.2619999999997</v>
      </c>
      <c r="E17" s="19">
        <v>7016.335</v>
      </c>
      <c r="F17" s="18" t="s">
        <v>132</v>
      </c>
      <c r="G17" s="17">
        <v>7.2999999999999995E-2</v>
      </c>
      <c r="H17" s="13"/>
      <c r="I17" s="6" t="s">
        <v>44</v>
      </c>
      <c r="J17" s="19">
        <v>2988666.517</v>
      </c>
      <c r="K17" s="19">
        <v>1497546.2239999999</v>
      </c>
      <c r="L17" s="19">
        <v>7016.2619999999997</v>
      </c>
      <c r="M17" s="19">
        <v>7016.3059999999996</v>
      </c>
      <c r="N17" s="18" t="s">
        <v>132</v>
      </c>
      <c r="O17" s="20">
        <v>4.3999999999999997E-2</v>
      </c>
      <c r="P17" s="13"/>
      <c r="Q17" s="6" t="s">
        <v>44</v>
      </c>
      <c r="R17" s="19">
        <v>2988666.517</v>
      </c>
      <c r="S17" s="19">
        <v>1497546.2239999999</v>
      </c>
      <c r="T17" s="19">
        <v>7016.2619999999997</v>
      </c>
      <c r="U17" s="9">
        <v>7016.3010000000004</v>
      </c>
      <c r="V17" s="18" t="s">
        <v>132</v>
      </c>
      <c r="W17" s="19">
        <f>Table212[[#This Row],[DEMZ]]-Table212[[#This Row],[KnownZ]]</f>
        <v>3.9000000000669388E-2</v>
      </c>
    </row>
    <row r="18" spans="1:23" x14ac:dyDescent="0.25">
      <c r="A18" s="6" t="s">
        <v>45</v>
      </c>
      <c r="B18" s="19">
        <v>3033879.15</v>
      </c>
      <c r="C18" s="19">
        <v>1558872.6329999999</v>
      </c>
      <c r="D18" s="19">
        <v>6661.2060000000001</v>
      </c>
      <c r="E18" s="19">
        <v>6661.1689999999999</v>
      </c>
      <c r="F18" s="18" t="s">
        <v>132</v>
      </c>
      <c r="G18" s="17">
        <v>-3.6999999999999998E-2</v>
      </c>
      <c r="H18" s="13"/>
      <c r="I18" s="6" t="s">
        <v>45</v>
      </c>
      <c r="J18" s="19">
        <v>3033879.15</v>
      </c>
      <c r="K18" s="19">
        <v>1558872.6329999999</v>
      </c>
      <c r="L18" s="19">
        <v>6661.2060000000001</v>
      </c>
      <c r="M18" s="19">
        <v>6661.1689999999999</v>
      </c>
      <c r="N18" s="18" t="s">
        <v>132</v>
      </c>
      <c r="O18" s="20">
        <v>-3.6999999999999998E-2</v>
      </c>
      <c r="P18" s="13"/>
      <c r="Q18" s="6" t="s">
        <v>45</v>
      </c>
      <c r="R18" s="19">
        <v>3033879.15</v>
      </c>
      <c r="S18" s="19">
        <v>1558872.6329999999</v>
      </c>
      <c r="T18" s="19">
        <v>6661.2060000000001</v>
      </c>
      <c r="U18" s="9">
        <v>6661.16</v>
      </c>
      <c r="V18" s="18" t="s">
        <v>132</v>
      </c>
      <c r="W18" s="19">
        <f>Table212[[#This Row],[DEMZ]]-Table212[[#This Row],[KnownZ]]</f>
        <v>-4.6000000000276486E-2</v>
      </c>
    </row>
    <row r="19" spans="1:23" x14ac:dyDescent="0.25">
      <c r="A19" s="6" t="s">
        <v>46</v>
      </c>
      <c r="B19" s="19">
        <v>3034913.8050000002</v>
      </c>
      <c r="C19" s="19">
        <v>1511514.4709999999</v>
      </c>
      <c r="D19" s="19">
        <v>6986.7659999999996</v>
      </c>
      <c r="E19" s="19">
        <v>6986.8280000000004</v>
      </c>
      <c r="F19" s="18" t="s">
        <v>132</v>
      </c>
      <c r="G19" s="17">
        <v>6.2E-2</v>
      </c>
      <c r="H19" s="13"/>
      <c r="I19" s="6" t="s">
        <v>46</v>
      </c>
      <c r="J19" s="19">
        <v>3034913.8050000002</v>
      </c>
      <c r="K19" s="19">
        <v>1511514.4709999999</v>
      </c>
      <c r="L19" s="19">
        <v>6986.7659999999996</v>
      </c>
      <c r="M19" s="19">
        <v>6986.8280000000004</v>
      </c>
      <c r="N19" s="18" t="s">
        <v>132</v>
      </c>
      <c r="O19" s="20">
        <v>6.2E-2</v>
      </c>
      <c r="P19" s="13"/>
      <c r="Q19" s="6" t="s">
        <v>46</v>
      </c>
      <c r="R19" s="19">
        <v>3034913.8050000002</v>
      </c>
      <c r="S19" s="19">
        <v>1511514.4709999999</v>
      </c>
      <c r="T19" s="19">
        <v>6986.7659999999996</v>
      </c>
      <c r="U19" s="9">
        <v>6986.7929999999997</v>
      </c>
      <c r="V19" s="18" t="s">
        <v>132</v>
      </c>
      <c r="W19" s="19">
        <f>Table212[[#This Row],[DEMZ]]-Table212[[#This Row],[KnownZ]]</f>
        <v>2.7000000000043656E-2</v>
      </c>
    </row>
    <row r="20" spans="1:23" x14ac:dyDescent="0.25">
      <c r="A20" s="6" t="s">
        <v>47</v>
      </c>
      <c r="B20" s="19">
        <v>3041276.0690000001</v>
      </c>
      <c r="C20" s="19">
        <v>1522231.2620000001</v>
      </c>
      <c r="D20" s="19">
        <v>6358.5249999999996</v>
      </c>
      <c r="E20" s="19">
        <v>6358.6379999999999</v>
      </c>
      <c r="F20" s="18" t="s">
        <v>132</v>
      </c>
      <c r="G20" s="17">
        <v>0.113</v>
      </c>
      <c r="H20" s="13"/>
      <c r="I20" s="6" t="s">
        <v>47</v>
      </c>
      <c r="J20" s="19">
        <v>3041276.0690000001</v>
      </c>
      <c r="K20" s="19">
        <v>1522231.2620000001</v>
      </c>
      <c r="L20" s="19">
        <v>6358.5249999999996</v>
      </c>
      <c r="M20" s="19">
        <v>6358.6379999999999</v>
      </c>
      <c r="N20" s="18" t="s">
        <v>132</v>
      </c>
      <c r="O20" s="20">
        <v>0.113</v>
      </c>
      <c r="P20" s="13"/>
      <c r="Q20" s="6" t="s">
        <v>47</v>
      </c>
      <c r="R20" s="19">
        <v>3041276.0690000001</v>
      </c>
      <c r="S20" s="19">
        <v>1522231.2620000001</v>
      </c>
      <c r="T20" s="19">
        <v>6358.5249999999996</v>
      </c>
      <c r="U20" s="9">
        <v>6358.6379999999999</v>
      </c>
      <c r="V20" s="18" t="s">
        <v>132</v>
      </c>
      <c r="W20" s="19">
        <f>Table212[[#This Row],[DEMZ]]-Table212[[#This Row],[KnownZ]]</f>
        <v>0.11300000000028376</v>
      </c>
    </row>
    <row r="21" spans="1:23" x14ac:dyDescent="0.25">
      <c r="A21" s="6" t="s">
        <v>48</v>
      </c>
      <c r="B21" s="19">
        <v>3035947.0260000001</v>
      </c>
      <c r="C21" s="19">
        <v>1514995.388</v>
      </c>
      <c r="D21" s="19">
        <v>6724.7510000000002</v>
      </c>
      <c r="E21" s="19">
        <v>6724.7060000000001</v>
      </c>
      <c r="F21" s="18" t="s">
        <v>132</v>
      </c>
      <c r="G21" s="17">
        <v>-4.4999999999999998E-2</v>
      </c>
      <c r="H21" s="13"/>
      <c r="I21" s="6" t="s">
        <v>48</v>
      </c>
      <c r="J21" s="19">
        <v>3035947.0260000001</v>
      </c>
      <c r="K21" s="19">
        <v>1514995.388</v>
      </c>
      <c r="L21" s="19">
        <v>6724.7510000000002</v>
      </c>
      <c r="M21" s="19">
        <v>6724.6660000000002</v>
      </c>
      <c r="N21" s="18" t="s">
        <v>132</v>
      </c>
      <c r="O21" s="20">
        <v>-8.5000000000000006E-2</v>
      </c>
      <c r="P21" s="13"/>
      <c r="Q21" s="6" t="s">
        <v>48</v>
      </c>
      <c r="R21" s="19">
        <v>3035947.0260000001</v>
      </c>
      <c r="S21" s="19">
        <v>1514995.388</v>
      </c>
      <c r="T21" s="19">
        <v>6724.7510000000002</v>
      </c>
      <c r="U21" s="9">
        <v>6724.665</v>
      </c>
      <c r="V21" s="18" t="s">
        <v>132</v>
      </c>
      <c r="W21" s="19">
        <f>Table212[[#This Row],[DEMZ]]-Table212[[#This Row],[KnownZ]]</f>
        <v>-8.6000000000240107E-2</v>
      </c>
    </row>
    <row r="22" spans="1:23" x14ac:dyDescent="0.25">
      <c r="A22" s="6" t="s">
        <v>49</v>
      </c>
      <c r="B22" s="19">
        <v>3029374.128</v>
      </c>
      <c r="C22" s="19">
        <v>1510134.47</v>
      </c>
      <c r="D22" s="19">
        <v>6955.0730000000003</v>
      </c>
      <c r="E22" s="19">
        <v>6954.89</v>
      </c>
      <c r="F22" s="18" t="s">
        <v>132</v>
      </c>
      <c r="G22" s="17">
        <v>-0.183</v>
      </c>
      <c r="H22" s="13"/>
      <c r="I22" s="6" t="s">
        <v>49</v>
      </c>
      <c r="J22" s="19">
        <v>3029374.128</v>
      </c>
      <c r="K22" s="19">
        <v>1510134.47</v>
      </c>
      <c r="L22" s="19">
        <v>6955.0730000000003</v>
      </c>
      <c r="M22" s="19">
        <v>6954.89</v>
      </c>
      <c r="N22" s="18" t="s">
        <v>132</v>
      </c>
      <c r="O22" s="20">
        <v>-0.183</v>
      </c>
      <c r="P22" s="13"/>
      <c r="Q22" s="6" t="s">
        <v>49</v>
      </c>
      <c r="R22" s="19">
        <v>3029374.128</v>
      </c>
      <c r="S22" s="19">
        <v>1510134.47</v>
      </c>
      <c r="T22" s="19">
        <v>6955.0730000000003</v>
      </c>
      <c r="U22" s="9">
        <v>6954.9049999999997</v>
      </c>
      <c r="V22" s="18" t="s">
        <v>132</v>
      </c>
      <c r="W22" s="19">
        <f>Table212[[#This Row],[DEMZ]]-Table212[[#This Row],[KnownZ]]</f>
        <v>-0.1680000000005748</v>
      </c>
    </row>
    <row r="23" spans="1:23" x14ac:dyDescent="0.25">
      <c r="A23" s="6" t="s">
        <v>50</v>
      </c>
      <c r="B23" s="19">
        <v>3022157.6349999998</v>
      </c>
      <c r="C23" s="19">
        <v>1515588.139</v>
      </c>
      <c r="D23" s="19">
        <v>7354.6689999999999</v>
      </c>
      <c r="E23" s="19">
        <v>7354.8090000000002</v>
      </c>
      <c r="F23" s="18" t="s">
        <v>132</v>
      </c>
      <c r="G23" s="17">
        <v>0.14000000000000001</v>
      </c>
      <c r="H23" s="13"/>
      <c r="I23" s="6" t="s">
        <v>50</v>
      </c>
      <c r="J23" s="19">
        <v>3022157.6349999998</v>
      </c>
      <c r="K23" s="19">
        <v>1515588.139</v>
      </c>
      <c r="L23" s="19">
        <v>7354.6689999999999</v>
      </c>
      <c r="M23" s="19">
        <v>7354.8090000000002</v>
      </c>
      <c r="N23" s="18" t="s">
        <v>132</v>
      </c>
      <c r="O23" s="20">
        <v>0.14000000000000001</v>
      </c>
      <c r="P23" s="13"/>
      <c r="Q23" s="6" t="s">
        <v>50</v>
      </c>
      <c r="R23" s="19">
        <v>3022157.6349999998</v>
      </c>
      <c r="S23" s="19">
        <v>1515588.139</v>
      </c>
      <c r="T23" s="19">
        <v>7354.6689999999999</v>
      </c>
      <c r="U23" s="9">
        <v>7354.7950000000001</v>
      </c>
      <c r="V23" s="18" t="s">
        <v>132</v>
      </c>
      <c r="W23" s="19">
        <f>Table212[[#This Row],[DEMZ]]-Table212[[#This Row],[KnownZ]]</f>
        <v>0.12600000000020373</v>
      </c>
    </row>
    <row r="24" spans="1:23" x14ac:dyDescent="0.25">
      <c r="A24" s="6" t="s">
        <v>51</v>
      </c>
      <c r="B24" s="19">
        <v>3009909.4369999999</v>
      </c>
      <c r="C24" s="19">
        <v>1517994.0419999999</v>
      </c>
      <c r="D24" s="19">
        <v>7668.8090000000002</v>
      </c>
      <c r="E24" s="19">
        <v>7668.5950000000003</v>
      </c>
      <c r="F24" s="18" t="s">
        <v>132</v>
      </c>
      <c r="G24" s="17">
        <v>-0.214</v>
      </c>
      <c r="H24" s="13"/>
      <c r="I24" s="6" t="s">
        <v>51</v>
      </c>
      <c r="J24" s="19">
        <v>3009909.4369999999</v>
      </c>
      <c r="K24" s="19">
        <v>1517994.0419999999</v>
      </c>
      <c r="L24" s="19">
        <v>7668.8090000000002</v>
      </c>
      <c r="M24" s="19">
        <v>7668.5950000000003</v>
      </c>
      <c r="N24" s="18" t="s">
        <v>132</v>
      </c>
      <c r="O24" s="20">
        <v>-0.214</v>
      </c>
      <c r="P24" s="13"/>
      <c r="Q24" s="6" t="s">
        <v>51</v>
      </c>
      <c r="R24" s="19">
        <v>3009909.4369999999</v>
      </c>
      <c r="S24" s="19">
        <v>1517994.0419999999</v>
      </c>
      <c r="T24" s="19">
        <v>7668.8090000000002</v>
      </c>
      <c r="U24" s="9">
        <v>7668.5990000000002</v>
      </c>
      <c r="V24" s="18" t="s">
        <v>132</v>
      </c>
      <c r="W24" s="19">
        <f>Table212[[#This Row],[DEMZ]]-Table212[[#This Row],[KnownZ]]</f>
        <v>-0.21000000000003638</v>
      </c>
    </row>
    <row r="25" spans="1:23" x14ac:dyDescent="0.25">
      <c r="A25" s="6" t="s">
        <v>52</v>
      </c>
      <c r="B25" s="19">
        <v>2989483.503</v>
      </c>
      <c r="C25" s="19">
        <v>1526830.6640000001</v>
      </c>
      <c r="D25" s="19">
        <v>8108.82</v>
      </c>
      <c r="E25" s="19">
        <v>8108.777</v>
      </c>
      <c r="F25" s="18" t="s">
        <v>132</v>
      </c>
      <c r="G25" s="17">
        <v>-4.2999999999999997E-2</v>
      </c>
      <c r="H25" s="13"/>
      <c r="I25" s="6" t="s">
        <v>52</v>
      </c>
      <c r="J25" s="19">
        <v>2989483.503</v>
      </c>
      <c r="K25" s="19">
        <v>1526830.6640000001</v>
      </c>
      <c r="L25" s="19">
        <v>8108.82</v>
      </c>
      <c r="M25" s="19">
        <v>8108.73</v>
      </c>
      <c r="N25" s="18" t="s">
        <v>132</v>
      </c>
      <c r="O25" s="20">
        <v>-0.09</v>
      </c>
      <c r="P25" s="13"/>
      <c r="Q25" s="6" t="s">
        <v>52</v>
      </c>
      <c r="R25" s="19">
        <v>2989483.503</v>
      </c>
      <c r="S25" s="19">
        <v>1526830.6640000001</v>
      </c>
      <c r="T25" s="19">
        <v>8108.82</v>
      </c>
      <c r="U25" s="9">
        <v>8108.7309999999998</v>
      </c>
      <c r="V25" s="18" t="s">
        <v>132</v>
      </c>
      <c r="W25" s="19">
        <f>Table212[[#This Row],[DEMZ]]-Table212[[#This Row],[KnownZ]]</f>
        <v>-8.8999999999941792E-2</v>
      </c>
    </row>
    <row r="26" spans="1:23" x14ac:dyDescent="0.25">
      <c r="A26" s="6" t="s">
        <v>53</v>
      </c>
      <c r="B26" s="19">
        <v>2982424.469</v>
      </c>
      <c r="C26" s="19">
        <v>1529261.4080000001</v>
      </c>
      <c r="D26" s="19">
        <v>8153.4709999999995</v>
      </c>
      <c r="E26" s="19">
        <v>8153.402</v>
      </c>
      <c r="F26" s="18" t="s">
        <v>132</v>
      </c>
      <c r="G26" s="17">
        <v>-6.9000000000000006E-2</v>
      </c>
      <c r="H26" s="13"/>
      <c r="I26" s="6" t="s">
        <v>53</v>
      </c>
      <c r="J26" s="19">
        <v>2982424.469</v>
      </c>
      <c r="K26" s="19">
        <v>1529261.4080000001</v>
      </c>
      <c r="L26" s="19">
        <v>8153.4709999999995</v>
      </c>
      <c r="M26" s="19">
        <v>8153.3810000000003</v>
      </c>
      <c r="N26" s="18" t="s">
        <v>132</v>
      </c>
      <c r="O26" s="20">
        <v>-0.09</v>
      </c>
      <c r="P26" s="13"/>
      <c r="Q26" s="6" t="s">
        <v>53</v>
      </c>
      <c r="R26" s="19">
        <v>2982424.469</v>
      </c>
      <c r="S26" s="19">
        <v>1529261.4080000001</v>
      </c>
      <c r="T26" s="19">
        <v>8153.4709999999995</v>
      </c>
      <c r="U26" s="9">
        <v>8153.393</v>
      </c>
      <c r="V26" s="18" t="s">
        <v>132</v>
      </c>
      <c r="W26" s="19">
        <f>Table212[[#This Row],[DEMZ]]-Table212[[#This Row],[KnownZ]]</f>
        <v>-7.7999999999519787E-2</v>
      </c>
    </row>
    <row r="27" spans="1:23" x14ac:dyDescent="0.25">
      <c r="A27" s="6" t="s">
        <v>54</v>
      </c>
      <c r="B27" s="19">
        <v>3065323.662</v>
      </c>
      <c r="C27" s="19">
        <v>1496826.273</v>
      </c>
      <c r="D27" s="19">
        <v>5480.4160000000002</v>
      </c>
      <c r="E27" s="19">
        <v>5480.3280000000004</v>
      </c>
      <c r="F27" s="18" t="s">
        <v>132</v>
      </c>
      <c r="G27" s="17">
        <v>-8.7999999999999995E-2</v>
      </c>
      <c r="H27" s="13"/>
      <c r="I27" s="6" t="s">
        <v>54</v>
      </c>
      <c r="J27" s="19">
        <v>3065323.662</v>
      </c>
      <c r="K27" s="19">
        <v>1496826.273</v>
      </c>
      <c r="L27" s="19">
        <v>5480.4160000000002</v>
      </c>
      <c r="M27" s="19">
        <v>5480.3280000000004</v>
      </c>
      <c r="N27" s="18" t="s">
        <v>132</v>
      </c>
      <c r="O27" s="20">
        <v>-8.7999999999999995E-2</v>
      </c>
      <c r="P27" s="13"/>
      <c r="Q27" s="6" t="s">
        <v>54</v>
      </c>
      <c r="R27" s="19">
        <v>3065323.662</v>
      </c>
      <c r="S27" s="19">
        <v>1496826.273</v>
      </c>
      <c r="T27" s="19">
        <v>5480.4160000000002</v>
      </c>
      <c r="U27" s="9">
        <v>5480.3280000000004</v>
      </c>
      <c r="V27" s="18" t="s">
        <v>132</v>
      </c>
      <c r="W27" s="19">
        <f>Table212[[#This Row],[DEMZ]]-Table212[[#This Row],[KnownZ]]</f>
        <v>-8.7999999999738066E-2</v>
      </c>
    </row>
    <row r="28" spans="1:23" x14ac:dyDescent="0.25">
      <c r="A28" s="6" t="s">
        <v>55</v>
      </c>
      <c r="B28" s="19">
        <v>3059926.51</v>
      </c>
      <c r="C28" s="19">
        <v>1496043.237</v>
      </c>
      <c r="D28" s="19">
        <v>5576.9290000000001</v>
      </c>
      <c r="E28" s="19">
        <v>5576.7560000000003</v>
      </c>
      <c r="F28" s="18" t="s">
        <v>132</v>
      </c>
      <c r="G28" s="17">
        <v>-0.17299999999999999</v>
      </c>
      <c r="H28" s="13"/>
      <c r="I28" s="6" t="s">
        <v>55</v>
      </c>
      <c r="J28" s="19">
        <v>3059926.51</v>
      </c>
      <c r="K28" s="19">
        <v>1496043.237</v>
      </c>
      <c r="L28" s="19">
        <v>5576.9290000000001</v>
      </c>
      <c r="M28" s="19">
        <v>5576.6390000000001</v>
      </c>
      <c r="N28" s="18" t="s">
        <v>132</v>
      </c>
      <c r="O28" s="20">
        <v>-0.28999999999999998</v>
      </c>
      <c r="P28" s="13"/>
      <c r="Q28" s="6" t="s">
        <v>55</v>
      </c>
      <c r="R28" s="19">
        <v>3059926.51</v>
      </c>
      <c r="S28" s="19">
        <v>1496043.237</v>
      </c>
      <c r="T28" s="19">
        <v>5576.9290000000001</v>
      </c>
      <c r="U28" s="9">
        <v>5576.6549999999997</v>
      </c>
      <c r="V28" s="18" t="s">
        <v>132</v>
      </c>
      <c r="W28" s="19">
        <f>Table212[[#This Row],[DEMZ]]-Table212[[#This Row],[KnownZ]]</f>
        <v>-0.27400000000034197</v>
      </c>
    </row>
    <row r="29" spans="1:23" x14ac:dyDescent="0.25">
      <c r="A29" s="6" t="s">
        <v>56</v>
      </c>
      <c r="B29" s="19">
        <v>3048644.6359999999</v>
      </c>
      <c r="C29" s="19">
        <v>1494152.9410000001</v>
      </c>
      <c r="D29" s="19">
        <v>5723.3069999999998</v>
      </c>
      <c r="E29" s="19">
        <v>5723.5259999999998</v>
      </c>
      <c r="F29" s="18" t="s">
        <v>132</v>
      </c>
      <c r="G29" s="17">
        <v>0.219</v>
      </c>
      <c r="H29" s="13"/>
      <c r="I29" s="6" t="s">
        <v>56</v>
      </c>
      <c r="J29" s="19">
        <v>3048644.6359999999</v>
      </c>
      <c r="K29" s="19">
        <v>1494152.9410000001</v>
      </c>
      <c r="L29" s="19">
        <v>5723.3069999999998</v>
      </c>
      <c r="M29" s="19">
        <v>5723.5259999999998</v>
      </c>
      <c r="N29" s="18" t="s">
        <v>132</v>
      </c>
      <c r="O29" s="20">
        <v>0.219</v>
      </c>
      <c r="P29" s="13"/>
      <c r="Q29" s="6" t="s">
        <v>56</v>
      </c>
      <c r="R29" s="19">
        <v>3048644.6359999999</v>
      </c>
      <c r="S29" s="19">
        <v>1494152.9410000001</v>
      </c>
      <c r="T29" s="19">
        <v>5723.3069999999998</v>
      </c>
      <c r="U29" s="9">
        <v>5723.527</v>
      </c>
      <c r="V29" s="18" t="s">
        <v>132</v>
      </c>
      <c r="W29" s="19">
        <f>Table212[[#This Row],[DEMZ]]-Table212[[#This Row],[KnownZ]]</f>
        <v>0.22000000000025466</v>
      </c>
    </row>
    <row r="30" spans="1:23" x14ac:dyDescent="0.25">
      <c r="A30" s="6" t="s">
        <v>57</v>
      </c>
      <c r="B30" s="19">
        <v>3043399.298</v>
      </c>
      <c r="C30" s="19">
        <v>1494539.0689999999</v>
      </c>
      <c r="D30" s="19">
        <v>5799.1840000000002</v>
      </c>
      <c r="E30" s="19">
        <v>5799.1130000000003</v>
      </c>
      <c r="F30" s="18" t="s">
        <v>132</v>
      </c>
      <c r="G30" s="17">
        <v>-7.0999999999999994E-2</v>
      </c>
      <c r="H30" s="13"/>
      <c r="I30" s="6" t="s">
        <v>57</v>
      </c>
      <c r="J30" s="19">
        <v>3043399.298</v>
      </c>
      <c r="K30" s="19">
        <v>1494539.0689999999</v>
      </c>
      <c r="L30" s="19">
        <v>5799.1840000000002</v>
      </c>
      <c r="M30" s="19">
        <v>5799.0950000000003</v>
      </c>
      <c r="N30" s="18" t="s">
        <v>132</v>
      </c>
      <c r="O30" s="20">
        <v>-8.8999999999999996E-2</v>
      </c>
      <c r="P30" s="13"/>
      <c r="Q30" s="6" t="s">
        <v>57</v>
      </c>
      <c r="R30" s="19">
        <v>3043399.298</v>
      </c>
      <c r="S30" s="19">
        <v>1494539.0689999999</v>
      </c>
      <c r="T30" s="19">
        <v>5799.1840000000002</v>
      </c>
      <c r="U30" s="9">
        <v>5799.1030000000001</v>
      </c>
      <c r="V30" s="18" t="s">
        <v>132</v>
      </c>
      <c r="W30" s="19">
        <f>Table212[[#This Row],[DEMZ]]-Table212[[#This Row],[KnownZ]]</f>
        <v>-8.1000000000130967E-2</v>
      </c>
    </row>
    <row r="31" spans="1:23" x14ac:dyDescent="0.25">
      <c r="A31" s="32" t="s">
        <v>58</v>
      </c>
      <c r="B31" s="33">
        <v>3033678.2250000001</v>
      </c>
      <c r="C31" s="33">
        <v>1495179.4609999999</v>
      </c>
      <c r="D31" s="33">
        <v>5971.2640000000001</v>
      </c>
      <c r="E31" s="33">
        <v>5971.1850000000004</v>
      </c>
      <c r="F31" s="18" t="s">
        <v>132</v>
      </c>
      <c r="G31" s="34">
        <v>-7.9000000000000001E-2</v>
      </c>
      <c r="I31" s="32" t="s">
        <v>58</v>
      </c>
      <c r="J31" s="33">
        <v>3033678.2250000001</v>
      </c>
      <c r="K31" s="33">
        <v>1495179.4609999999</v>
      </c>
      <c r="L31" s="33">
        <v>5971.2640000000001</v>
      </c>
      <c r="M31" s="35">
        <v>5971.1279999999997</v>
      </c>
      <c r="N31" s="18" t="s">
        <v>132</v>
      </c>
      <c r="O31" s="35">
        <v>-0.13600000000000001</v>
      </c>
      <c r="Q31" s="32" t="s">
        <v>58</v>
      </c>
      <c r="R31" s="33">
        <v>3033678.2250000001</v>
      </c>
      <c r="S31" s="33">
        <v>1495179.4609999999</v>
      </c>
      <c r="T31" s="33">
        <v>5971.2640000000001</v>
      </c>
      <c r="U31" s="35">
        <v>5971.143</v>
      </c>
      <c r="V31" s="18" t="s">
        <v>132</v>
      </c>
      <c r="W31" s="35">
        <f>Table212[[#This Row],[DEMZ]]-Table212[[#This Row],[KnownZ]]</f>
        <v>-0.12100000000009459</v>
      </c>
    </row>
    <row r="32" spans="1:23" x14ac:dyDescent="0.25">
      <c r="A32" s="32" t="s">
        <v>59</v>
      </c>
      <c r="B32" s="33">
        <v>3028547.4410000001</v>
      </c>
      <c r="C32" s="33">
        <v>1491894.024</v>
      </c>
      <c r="D32" s="33">
        <v>6073.9430000000002</v>
      </c>
      <c r="E32" s="33">
        <v>6073.9989999999998</v>
      </c>
      <c r="F32" s="18" t="s">
        <v>132</v>
      </c>
      <c r="G32" s="34">
        <v>5.6000000000000001E-2</v>
      </c>
      <c r="I32" s="32" t="s">
        <v>59</v>
      </c>
      <c r="J32" s="33">
        <v>3028547.4410000001</v>
      </c>
      <c r="K32" s="33">
        <v>1491894.024</v>
      </c>
      <c r="L32" s="33">
        <v>6073.9430000000002</v>
      </c>
      <c r="M32" s="35">
        <v>6073.8909999999996</v>
      </c>
      <c r="N32" s="18" t="s">
        <v>132</v>
      </c>
      <c r="O32" s="35">
        <v>-5.1999999999999998E-2</v>
      </c>
      <c r="Q32" s="32" t="s">
        <v>59</v>
      </c>
      <c r="R32" s="33">
        <v>3028547.4410000001</v>
      </c>
      <c r="S32" s="33">
        <v>1491894.024</v>
      </c>
      <c r="T32" s="33">
        <v>6073.9430000000002</v>
      </c>
      <c r="U32" s="35">
        <v>6073.8789999999999</v>
      </c>
      <c r="V32" s="18" t="s">
        <v>132</v>
      </c>
      <c r="W32" s="35">
        <f>Table212[[#This Row],[DEMZ]]-Table212[[#This Row],[KnownZ]]</f>
        <v>-6.400000000030559E-2</v>
      </c>
    </row>
    <row r="33" spans="1:23" x14ac:dyDescent="0.25">
      <c r="A33" s="32" t="s">
        <v>60</v>
      </c>
      <c r="B33" s="33">
        <v>3014601.344</v>
      </c>
      <c r="C33" s="33">
        <v>1496014.5959999999</v>
      </c>
      <c r="D33" s="33">
        <v>6512.0159999999996</v>
      </c>
      <c r="E33" s="33">
        <v>6511.8879999999999</v>
      </c>
      <c r="F33" s="18" t="s">
        <v>132</v>
      </c>
      <c r="G33" s="34">
        <v>-0.128</v>
      </c>
      <c r="I33" s="32" t="s">
        <v>60</v>
      </c>
      <c r="J33" s="33">
        <v>3014601.344</v>
      </c>
      <c r="K33" s="33">
        <v>1496014.5959999999</v>
      </c>
      <c r="L33" s="33">
        <v>6512.0159999999996</v>
      </c>
      <c r="M33" s="35">
        <v>6511.78</v>
      </c>
      <c r="N33" s="18" t="s">
        <v>132</v>
      </c>
      <c r="O33" s="35">
        <v>-0.23599999999999999</v>
      </c>
      <c r="Q33" s="32" t="s">
        <v>60</v>
      </c>
      <c r="R33" s="33">
        <v>3014601.344</v>
      </c>
      <c r="S33" s="33">
        <v>1496014.5959999999</v>
      </c>
      <c r="T33" s="33">
        <v>6512.0159999999996</v>
      </c>
      <c r="U33" s="35">
        <v>6511.7610000000004</v>
      </c>
      <c r="V33" s="18" t="s">
        <v>132</v>
      </c>
      <c r="W33" s="35">
        <f>Table212[[#This Row],[DEMZ]]-Table212[[#This Row],[KnownZ]]</f>
        <v>-0.25499999999919964</v>
      </c>
    </row>
    <row r="34" spans="1:23" x14ac:dyDescent="0.25">
      <c r="A34" s="32" t="s">
        <v>61</v>
      </c>
      <c r="B34" s="33">
        <v>3004850.966</v>
      </c>
      <c r="C34" s="33">
        <v>1490821.575</v>
      </c>
      <c r="D34" s="33">
        <v>6775.2330000000002</v>
      </c>
      <c r="E34" s="33">
        <v>6775.2659999999996</v>
      </c>
      <c r="F34" s="18" t="s">
        <v>132</v>
      </c>
      <c r="G34" s="34">
        <v>3.3000000000000002E-2</v>
      </c>
      <c r="I34" s="32" t="s">
        <v>61</v>
      </c>
      <c r="J34" s="33">
        <v>3004850.966</v>
      </c>
      <c r="K34" s="33">
        <v>1490821.575</v>
      </c>
      <c r="L34" s="33">
        <v>6775.2330000000002</v>
      </c>
      <c r="M34" s="35">
        <v>6775.1229999999996</v>
      </c>
      <c r="N34" s="18" t="s">
        <v>132</v>
      </c>
      <c r="O34" s="35">
        <v>-0.11</v>
      </c>
      <c r="Q34" s="32" t="s">
        <v>61</v>
      </c>
      <c r="R34" s="33">
        <v>3004850.966</v>
      </c>
      <c r="S34" s="33">
        <v>1490821.575</v>
      </c>
      <c r="T34" s="33">
        <v>6775.2330000000002</v>
      </c>
      <c r="U34" s="35">
        <v>6775.125</v>
      </c>
      <c r="V34" s="18" t="s">
        <v>132</v>
      </c>
      <c r="W34" s="35">
        <f>Table212[[#This Row],[DEMZ]]-Table212[[#This Row],[KnownZ]]</f>
        <v>-0.10800000000017462</v>
      </c>
    </row>
    <row r="35" spans="1:23" x14ac:dyDescent="0.25">
      <c r="A35" s="32" t="s">
        <v>62</v>
      </c>
      <c r="B35" s="33">
        <v>2992699.719</v>
      </c>
      <c r="C35" s="33">
        <v>1496300.503</v>
      </c>
      <c r="D35" s="33">
        <v>7005.893</v>
      </c>
      <c r="E35" s="33">
        <v>7005.9539999999997</v>
      </c>
      <c r="F35" s="18" t="s">
        <v>132</v>
      </c>
      <c r="G35" s="34">
        <v>6.0999999999999999E-2</v>
      </c>
      <c r="I35" s="32" t="s">
        <v>62</v>
      </c>
      <c r="J35" s="33">
        <v>2992699.719</v>
      </c>
      <c r="K35" s="33">
        <v>1496300.503</v>
      </c>
      <c r="L35" s="33">
        <v>7005.893</v>
      </c>
      <c r="M35" s="35">
        <v>7005.902</v>
      </c>
      <c r="N35" s="18" t="s">
        <v>132</v>
      </c>
      <c r="O35" s="35">
        <v>8.9999999999999993E-3</v>
      </c>
      <c r="Q35" s="32" t="s">
        <v>62</v>
      </c>
      <c r="R35" s="33">
        <v>2992699.719</v>
      </c>
      <c r="S35" s="33">
        <v>1496300.503</v>
      </c>
      <c r="T35" s="33">
        <v>7005.893</v>
      </c>
      <c r="U35" s="35">
        <v>7005.8860000000004</v>
      </c>
      <c r="V35" s="18" t="s">
        <v>132</v>
      </c>
      <c r="W35" s="35">
        <f>Table212[[#This Row],[DEMZ]]-Table212[[#This Row],[KnownZ]]</f>
        <v>-6.9999999996070983E-3</v>
      </c>
    </row>
    <row r="36" spans="1:23" x14ac:dyDescent="0.25">
      <c r="A36" s="32" t="s">
        <v>63</v>
      </c>
      <c r="B36" s="33">
        <v>2977126.3670000001</v>
      </c>
      <c r="C36" s="33">
        <v>1497676.1839999999</v>
      </c>
      <c r="D36" s="33">
        <v>7162.78</v>
      </c>
      <c r="E36" s="33">
        <v>7162.5969999999998</v>
      </c>
      <c r="F36" s="18" t="s">
        <v>132</v>
      </c>
      <c r="G36" s="34">
        <v>-0.183</v>
      </c>
      <c r="I36" s="32" t="s">
        <v>63</v>
      </c>
      <c r="J36" s="33">
        <v>2977126.3670000001</v>
      </c>
      <c r="K36" s="33">
        <v>1497676.1839999999</v>
      </c>
      <c r="L36" s="33">
        <v>7162.78</v>
      </c>
      <c r="M36" s="35">
        <v>7162.5969999999998</v>
      </c>
      <c r="N36" s="18" t="s">
        <v>132</v>
      </c>
      <c r="O36" s="35">
        <v>-0.183</v>
      </c>
      <c r="Q36" s="32" t="s">
        <v>63</v>
      </c>
      <c r="R36" s="33">
        <v>2977126.3670000001</v>
      </c>
      <c r="S36" s="33">
        <v>1497676.1839999999</v>
      </c>
      <c r="T36" s="33">
        <v>7162.78</v>
      </c>
      <c r="U36" s="35">
        <v>7162.6080000000002</v>
      </c>
      <c r="V36" s="18" t="s">
        <v>132</v>
      </c>
      <c r="W36" s="35">
        <f>Table212[[#This Row],[DEMZ]]-Table212[[#This Row],[KnownZ]]</f>
        <v>-0.17199999999957072</v>
      </c>
    </row>
    <row r="37" spans="1:23" x14ac:dyDescent="0.25">
      <c r="A37" s="32" t="s">
        <v>64</v>
      </c>
      <c r="B37" s="33">
        <v>2980971.1230000001</v>
      </c>
      <c r="C37" s="33">
        <v>1387599.388</v>
      </c>
      <c r="D37" s="33">
        <v>7908.9340000000002</v>
      </c>
      <c r="E37" s="33">
        <v>7908.7520000000004</v>
      </c>
      <c r="F37" s="18" t="s">
        <v>132</v>
      </c>
      <c r="G37" s="34">
        <v>-0.182</v>
      </c>
      <c r="I37" s="32" t="s">
        <v>64</v>
      </c>
      <c r="J37" s="33">
        <v>2980971.1230000001</v>
      </c>
      <c r="K37" s="33">
        <v>1387599.388</v>
      </c>
      <c r="L37" s="33">
        <v>7908.9340000000002</v>
      </c>
      <c r="M37" s="35">
        <v>7908.7290000000003</v>
      </c>
      <c r="N37" s="18" t="s">
        <v>132</v>
      </c>
      <c r="O37" s="35">
        <v>-0.20499999999999999</v>
      </c>
      <c r="Q37" s="32" t="s">
        <v>64</v>
      </c>
      <c r="R37" s="33">
        <v>2980971.1230000001</v>
      </c>
      <c r="S37" s="33">
        <v>1387599.388</v>
      </c>
      <c r="T37" s="33">
        <v>7908.9340000000002</v>
      </c>
      <c r="U37" s="35">
        <v>7908.6970000000001</v>
      </c>
      <c r="V37" s="18" t="s">
        <v>132</v>
      </c>
      <c r="W37" s="35">
        <f>Table212[[#This Row],[DEMZ]]-Table212[[#This Row],[KnownZ]]</f>
        <v>-0.23700000000008004</v>
      </c>
    </row>
    <row r="38" spans="1:23" x14ac:dyDescent="0.25">
      <c r="A38" s="32" t="s">
        <v>65</v>
      </c>
      <c r="B38" s="33">
        <v>2988199.0550000002</v>
      </c>
      <c r="C38" s="33">
        <v>1381918.047</v>
      </c>
      <c r="D38" s="33">
        <v>7656.1459999999997</v>
      </c>
      <c r="E38" s="33">
        <v>7655.8720000000003</v>
      </c>
      <c r="F38" s="18" t="s">
        <v>132</v>
      </c>
      <c r="G38" s="34">
        <v>-0.27400000000000002</v>
      </c>
      <c r="I38" s="32" t="s">
        <v>65</v>
      </c>
      <c r="J38" s="33">
        <v>2988199.0550000002</v>
      </c>
      <c r="K38" s="33">
        <v>1381918.047</v>
      </c>
      <c r="L38" s="33">
        <v>7656.1459999999997</v>
      </c>
      <c r="M38" s="35">
        <v>7655.7749999999996</v>
      </c>
      <c r="N38" s="18" t="s">
        <v>132</v>
      </c>
      <c r="O38" s="35">
        <v>-0.371</v>
      </c>
      <c r="Q38" s="32" t="s">
        <v>65</v>
      </c>
      <c r="R38" s="33">
        <v>2988199.0550000002</v>
      </c>
      <c r="S38" s="33">
        <v>1381918.047</v>
      </c>
      <c r="T38" s="33">
        <v>7656.1459999999997</v>
      </c>
      <c r="U38" s="35">
        <v>7655.7560000000003</v>
      </c>
      <c r="V38" s="18" t="s">
        <v>132</v>
      </c>
      <c r="W38" s="35">
        <f>Table212[[#This Row],[DEMZ]]-Table212[[#This Row],[KnownZ]]</f>
        <v>-0.38999999999941792</v>
      </c>
    </row>
    <row r="39" spans="1:23" x14ac:dyDescent="0.25">
      <c r="A39" s="32" t="s">
        <v>66</v>
      </c>
      <c r="B39" s="33">
        <v>3005272.1880000001</v>
      </c>
      <c r="C39" s="33">
        <v>1380122.9750000001</v>
      </c>
      <c r="D39" s="33">
        <v>7448.1809999999996</v>
      </c>
      <c r="E39" s="33">
        <v>7448.2870000000003</v>
      </c>
      <c r="F39" s="18" t="s">
        <v>132</v>
      </c>
      <c r="G39" s="34">
        <v>0.106</v>
      </c>
      <c r="I39" s="32" t="s">
        <v>66</v>
      </c>
      <c r="J39" s="33">
        <v>3005272.1880000001</v>
      </c>
      <c r="K39" s="33">
        <v>1380122.9750000001</v>
      </c>
      <c r="L39" s="33">
        <v>7448.1809999999996</v>
      </c>
      <c r="M39" s="35">
        <v>7448.2629999999999</v>
      </c>
      <c r="N39" s="18" t="s">
        <v>132</v>
      </c>
      <c r="O39" s="35">
        <v>8.2000000000000003E-2</v>
      </c>
      <c r="Q39" s="32" t="s">
        <v>66</v>
      </c>
      <c r="R39" s="33">
        <v>3005272.1880000001</v>
      </c>
      <c r="S39" s="33">
        <v>1380122.9750000001</v>
      </c>
      <c r="T39" s="33">
        <v>7448.1809999999996</v>
      </c>
      <c r="U39" s="35">
        <v>7448.2759999999998</v>
      </c>
      <c r="V39" s="18" t="s">
        <v>132</v>
      </c>
      <c r="W39" s="35">
        <f>Table212[[#This Row],[DEMZ]]-Table212[[#This Row],[KnownZ]]</f>
        <v>9.5000000000254659E-2</v>
      </c>
    </row>
    <row r="40" spans="1:23" x14ac:dyDescent="0.25">
      <c r="A40" s="32" t="s">
        <v>67</v>
      </c>
      <c r="B40" s="33">
        <v>3014145.2880000002</v>
      </c>
      <c r="C40" s="33">
        <v>1385234.1640000001</v>
      </c>
      <c r="D40" s="33">
        <v>7246.3209999999999</v>
      </c>
      <c r="E40" s="33">
        <v>7246.2960000000003</v>
      </c>
      <c r="F40" s="18" t="s">
        <v>132</v>
      </c>
      <c r="G40" s="34">
        <v>-2.5000000000000001E-2</v>
      </c>
      <c r="I40" s="32" t="s">
        <v>67</v>
      </c>
      <c r="J40" s="33">
        <v>3014145.2880000002</v>
      </c>
      <c r="K40" s="33">
        <v>1385234.1640000001</v>
      </c>
      <c r="L40" s="33">
        <v>7246.3209999999999</v>
      </c>
      <c r="M40" s="35">
        <v>7246.1469999999999</v>
      </c>
      <c r="N40" s="18" t="s">
        <v>132</v>
      </c>
      <c r="O40" s="35">
        <v>-0.17399999999999999</v>
      </c>
      <c r="Q40" s="32" t="s">
        <v>67</v>
      </c>
      <c r="R40" s="33">
        <v>3014145.2880000002</v>
      </c>
      <c r="S40" s="33">
        <v>1385234.1640000001</v>
      </c>
      <c r="T40" s="33">
        <v>7246.3209999999999</v>
      </c>
      <c r="U40" s="35">
        <v>7246.17</v>
      </c>
      <c r="V40" s="18" t="s">
        <v>132</v>
      </c>
      <c r="W40" s="35">
        <f>Table212[[#This Row],[DEMZ]]-Table212[[#This Row],[KnownZ]]</f>
        <v>-0.15099999999983993</v>
      </c>
    </row>
    <row r="41" spans="1:23" x14ac:dyDescent="0.25">
      <c r="A41" s="32" t="s">
        <v>68</v>
      </c>
      <c r="B41" s="33">
        <v>3021268.0920000002</v>
      </c>
      <c r="C41" s="33">
        <v>1386544.8829999999</v>
      </c>
      <c r="D41" s="33">
        <v>7075.116</v>
      </c>
      <c r="E41" s="33">
        <v>7074.9210000000003</v>
      </c>
      <c r="F41" s="18" t="s">
        <v>132</v>
      </c>
      <c r="G41" s="34">
        <v>-0.19500000000000001</v>
      </c>
      <c r="I41" s="32" t="s">
        <v>68</v>
      </c>
      <c r="J41" s="33">
        <v>3021268.0920000002</v>
      </c>
      <c r="K41" s="33">
        <v>1386544.8829999999</v>
      </c>
      <c r="L41" s="33">
        <v>7075.116</v>
      </c>
      <c r="M41" s="35">
        <v>7074.87</v>
      </c>
      <c r="N41" s="18" t="s">
        <v>132</v>
      </c>
      <c r="O41" s="35">
        <v>-0.246</v>
      </c>
      <c r="Q41" s="32" t="s">
        <v>68</v>
      </c>
      <c r="R41" s="33">
        <v>3021268.0920000002</v>
      </c>
      <c r="S41" s="33">
        <v>1386544.8829999999</v>
      </c>
      <c r="T41" s="33">
        <v>7075.116</v>
      </c>
      <c r="U41" s="35">
        <v>7074.8620000000001</v>
      </c>
      <c r="V41" s="18" t="s">
        <v>132</v>
      </c>
      <c r="W41" s="35">
        <f>Table212[[#This Row],[DEMZ]]-Table212[[#This Row],[KnownZ]]</f>
        <v>-0.25399999999990541</v>
      </c>
    </row>
    <row r="42" spans="1:23" x14ac:dyDescent="0.25">
      <c r="A42" s="32" t="s">
        <v>69</v>
      </c>
      <c r="B42" s="33">
        <v>3024586.5920000002</v>
      </c>
      <c r="C42" s="33">
        <v>1391663.095</v>
      </c>
      <c r="D42" s="33">
        <v>6966.5609999999997</v>
      </c>
      <c r="E42" s="33">
        <v>6966.4480000000003</v>
      </c>
      <c r="F42" s="18" t="s">
        <v>132</v>
      </c>
      <c r="G42" s="34">
        <v>-0.113</v>
      </c>
      <c r="I42" s="32" t="s">
        <v>69</v>
      </c>
      <c r="J42" s="33">
        <v>3024586.5920000002</v>
      </c>
      <c r="K42" s="33">
        <v>1391663.095</v>
      </c>
      <c r="L42" s="33">
        <v>6966.5609999999997</v>
      </c>
      <c r="M42" s="35">
        <v>6966.3580000000002</v>
      </c>
      <c r="N42" s="18" t="s">
        <v>132</v>
      </c>
      <c r="O42" s="35">
        <v>-0.20300000000000001</v>
      </c>
      <c r="Q42" s="32" t="s">
        <v>69</v>
      </c>
      <c r="R42" s="33">
        <v>3024586.5920000002</v>
      </c>
      <c r="S42" s="33">
        <v>1391663.095</v>
      </c>
      <c r="T42" s="33">
        <v>6966.5609999999997</v>
      </c>
      <c r="U42" s="35">
        <v>6966.35</v>
      </c>
      <c r="V42" s="18" t="s">
        <v>132</v>
      </c>
      <c r="W42" s="35">
        <f>Table212[[#This Row],[DEMZ]]-Table212[[#This Row],[KnownZ]]</f>
        <v>-0.21099999999933061</v>
      </c>
    </row>
    <row r="43" spans="1:23" x14ac:dyDescent="0.25">
      <c r="A43" s="32" t="s">
        <v>70</v>
      </c>
      <c r="B43" s="33">
        <v>3033467.3640000001</v>
      </c>
      <c r="C43" s="33">
        <v>1392274.736</v>
      </c>
      <c r="D43" s="33">
        <v>6753.36</v>
      </c>
      <c r="E43" s="33">
        <v>6753.1610000000001</v>
      </c>
      <c r="F43" s="18" t="s">
        <v>132</v>
      </c>
      <c r="G43" s="34">
        <v>-0.19900000000000001</v>
      </c>
      <c r="I43" s="32" t="s">
        <v>70</v>
      </c>
      <c r="J43" s="33">
        <v>3033467.3640000001</v>
      </c>
      <c r="K43" s="33">
        <v>1392274.736</v>
      </c>
      <c r="L43" s="33">
        <v>6753.36</v>
      </c>
      <c r="M43" s="35">
        <v>6753.098</v>
      </c>
      <c r="N43" s="18" t="s">
        <v>132</v>
      </c>
      <c r="O43" s="35">
        <v>-0.26200000000000001</v>
      </c>
      <c r="Q43" s="32" t="s">
        <v>70</v>
      </c>
      <c r="R43" s="33">
        <v>3033467.3640000001</v>
      </c>
      <c r="S43" s="33">
        <v>1392274.736</v>
      </c>
      <c r="T43" s="33">
        <v>6753.36</v>
      </c>
      <c r="U43" s="35">
        <v>6753.0789999999997</v>
      </c>
      <c r="V43" s="18" t="s">
        <v>132</v>
      </c>
      <c r="W43" s="35">
        <f>Table212[[#This Row],[DEMZ]]-Table212[[#This Row],[KnownZ]]</f>
        <v>-0.28099999999994907</v>
      </c>
    </row>
    <row r="44" spans="1:23" x14ac:dyDescent="0.25">
      <c r="A44" s="32" t="s">
        <v>71</v>
      </c>
      <c r="B44" s="33">
        <v>3039271.0830000001</v>
      </c>
      <c r="C44" s="33">
        <v>1395131.4129999999</v>
      </c>
      <c r="D44" s="33">
        <v>6446.0780000000004</v>
      </c>
      <c r="E44" s="33">
        <v>6446.1210000000001</v>
      </c>
      <c r="F44" s="18" t="s">
        <v>132</v>
      </c>
      <c r="G44" s="34">
        <v>4.2999999999999997E-2</v>
      </c>
      <c r="I44" s="32" t="s">
        <v>71</v>
      </c>
      <c r="J44" s="33">
        <v>3039271.0830000001</v>
      </c>
      <c r="K44" s="33">
        <v>1395131.4129999999</v>
      </c>
      <c r="L44" s="33">
        <v>6446.0780000000004</v>
      </c>
      <c r="M44" s="35">
        <v>6446.0839999999998</v>
      </c>
      <c r="N44" s="18" t="s">
        <v>132</v>
      </c>
      <c r="O44" s="35">
        <v>6.0000000000000001E-3</v>
      </c>
      <c r="Q44" s="32" t="s">
        <v>71</v>
      </c>
      <c r="R44" s="33">
        <v>3039271.0830000001</v>
      </c>
      <c r="S44" s="33">
        <v>1395131.4129999999</v>
      </c>
      <c r="T44" s="33">
        <v>6446.0780000000004</v>
      </c>
      <c r="U44" s="35">
        <v>6446.0680000000002</v>
      </c>
      <c r="V44" s="18" t="s">
        <v>132</v>
      </c>
      <c r="W44" s="35">
        <f>Table212[[#This Row],[DEMZ]]-Table212[[#This Row],[KnownZ]]</f>
        <v>-1.0000000000218279E-2</v>
      </c>
    </row>
    <row r="45" spans="1:23" x14ac:dyDescent="0.25">
      <c r="A45" s="32" t="s">
        <v>72</v>
      </c>
      <c r="B45" s="33">
        <v>3053168.6979999999</v>
      </c>
      <c r="C45" s="33">
        <v>1399566.821</v>
      </c>
      <c r="D45" s="33">
        <v>5990.23</v>
      </c>
      <c r="E45" s="33">
        <v>5990.2219999999998</v>
      </c>
      <c r="F45" s="18" t="s">
        <v>132</v>
      </c>
      <c r="G45" s="34">
        <v>-8.0000000000000002E-3</v>
      </c>
      <c r="I45" s="32" t="s">
        <v>72</v>
      </c>
      <c r="J45" s="33">
        <v>3053168.6979999999</v>
      </c>
      <c r="K45" s="33">
        <v>1399566.821</v>
      </c>
      <c r="L45" s="33">
        <v>5990.23</v>
      </c>
      <c r="M45" s="35">
        <v>5990.2219999999998</v>
      </c>
      <c r="N45" s="18" t="s">
        <v>132</v>
      </c>
      <c r="O45" s="35">
        <v>-8.0000000000000002E-3</v>
      </c>
      <c r="Q45" s="32" t="s">
        <v>72</v>
      </c>
      <c r="R45" s="33">
        <v>3053168.6979999999</v>
      </c>
      <c r="S45" s="33">
        <v>1399566.821</v>
      </c>
      <c r="T45" s="33">
        <v>5990.23</v>
      </c>
      <c r="U45" s="35">
        <v>5990.2349999999997</v>
      </c>
      <c r="V45" s="18" t="s">
        <v>132</v>
      </c>
      <c r="W45" s="35">
        <f>Table212[[#This Row],[DEMZ]]-Table212[[#This Row],[KnownZ]]</f>
        <v>5.0000000001091394E-3</v>
      </c>
    </row>
    <row r="46" spans="1:23" x14ac:dyDescent="0.25">
      <c r="A46" s="32" t="s">
        <v>73</v>
      </c>
      <c r="B46" s="33">
        <v>3060181.7239999999</v>
      </c>
      <c r="C46" s="33">
        <v>1395870.5109999999</v>
      </c>
      <c r="D46" s="33">
        <v>5707.8549999999996</v>
      </c>
      <c r="E46" s="33">
        <v>5707.8720000000003</v>
      </c>
      <c r="F46" s="18" t="s">
        <v>132</v>
      </c>
      <c r="G46" s="34">
        <v>1.7000000000000001E-2</v>
      </c>
      <c r="I46" s="32" t="s">
        <v>73</v>
      </c>
      <c r="J46" s="33">
        <v>3060181.7239999999</v>
      </c>
      <c r="K46" s="33">
        <v>1395870.5109999999</v>
      </c>
      <c r="L46" s="33">
        <v>5707.8549999999996</v>
      </c>
      <c r="M46" s="35">
        <v>5707.87</v>
      </c>
      <c r="N46" s="18" t="s">
        <v>132</v>
      </c>
      <c r="O46" s="35">
        <v>1.4999999999999999E-2</v>
      </c>
      <c r="Q46" s="32" t="s">
        <v>73</v>
      </c>
      <c r="R46" s="33">
        <v>3060181.7239999999</v>
      </c>
      <c r="S46" s="33">
        <v>1395870.5109999999</v>
      </c>
      <c r="T46" s="33">
        <v>5707.8549999999996</v>
      </c>
      <c r="U46" s="35">
        <v>5707.8680000000004</v>
      </c>
      <c r="V46" s="18" t="s">
        <v>132</v>
      </c>
      <c r="W46" s="35">
        <f>Table212[[#This Row],[DEMZ]]-Table212[[#This Row],[KnownZ]]</f>
        <v>1.3000000000829459E-2</v>
      </c>
    </row>
    <row r="47" spans="1:23" x14ac:dyDescent="0.25">
      <c r="A47" s="32" t="s">
        <v>74</v>
      </c>
      <c r="B47" s="33">
        <v>3067988.49</v>
      </c>
      <c r="C47" s="33">
        <v>1394377.7560000001</v>
      </c>
      <c r="D47" s="33">
        <v>5556.1570000000002</v>
      </c>
      <c r="E47" s="33">
        <v>5556.0330000000004</v>
      </c>
      <c r="F47" s="18" t="s">
        <v>132</v>
      </c>
      <c r="G47" s="34">
        <v>-0.124</v>
      </c>
      <c r="I47" s="32" t="s">
        <v>74</v>
      </c>
      <c r="J47" s="33">
        <v>3067988.49</v>
      </c>
      <c r="K47" s="33">
        <v>1394377.7560000001</v>
      </c>
      <c r="L47" s="33">
        <v>5556.1570000000002</v>
      </c>
      <c r="M47" s="35">
        <v>5556.0659999999998</v>
      </c>
      <c r="N47" s="18" t="s">
        <v>132</v>
      </c>
      <c r="O47" s="35">
        <v>-9.0999999999999998E-2</v>
      </c>
      <c r="Q47" s="32" t="s">
        <v>74</v>
      </c>
      <c r="R47" s="33">
        <v>3067988.49</v>
      </c>
      <c r="S47" s="33">
        <v>1394377.7560000001</v>
      </c>
      <c r="T47" s="33">
        <v>5556.1570000000002</v>
      </c>
      <c r="U47" s="35">
        <v>5556.0590000000002</v>
      </c>
      <c r="V47" s="18" t="s">
        <v>132</v>
      </c>
      <c r="W47" s="35">
        <f>Table212[[#This Row],[DEMZ]]-Table212[[#This Row],[KnownZ]]</f>
        <v>-9.7999999999956344E-2</v>
      </c>
    </row>
    <row r="48" spans="1:23" x14ac:dyDescent="0.25">
      <c r="A48" s="32" t="s">
        <v>75</v>
      </c>
      <c r="B48" s="33">
        <v>3098341.97</v>
      </c>
      <c r="C48" s="33">
        <v>1391272.1340000001</v>
      </c>
      <c r="D48" s="33">
        <v>5078.4660000000003</v>
      </c>
      <c r="E48" s="33">
        <v>5078.2939999999999</v>
      </c>
      <c r="F48" s="18" t="s">
        <v>132</v>
      </c>
      <c r="G48" s="34">
        <v>-0.17199999999999999</v>
      </c>
      <c r="I48" s="32" t="s">
        <v>75</v>
      </c>
      <c r="J48" s="33">
        <v>3098341.97</v>
      </c>
      <c r="K48" s="33">
        <v>1391272.1340000001</v>
      </c>
      <c r="L48" s="33">
        <v>5078.4660000000003</v>
      </c>
      <c r="M48" s="35">
        <v>5078.2939999999999</v>
      </c>
      <c r="N48" s="18" t="s">
        <v>132</v>
      </c>
      <c r="O48" s="35">
        <v>-0.17199999999999999</v>
      </c>
      <c r="Q48" s="32" t="s">
        <v>75</v>
      </c>
      <c r="R48" s="33">
        <v>3098341.97</v>
      </c>
      <c r="S48" s="33">
        <v>1391272.1340000001</v>
      </c>
      <c r="T48" s="33">
        <v>5078.4660000000003</v>
      </c>
      <c r="U48" s="35">
        <v>5078.2849999999999</v>
      </c>
      <c r="V48" s="18" t="s">
        <v>132</v>
      </c>
      <c r="W48" s="35">
        <f>Table212[[#This Row],[DEMZ]]-Table212[[#This Row],[KnownZ]]</f>
        <v>-0.18100000000049477</v>
      </c>
    </row>
    <row r="49" spans="1:23" x14ac:dyDescent="0.25">
      <c r="A49" s="32" t="s">
        <v>76</v>
      </c>
      <c r="B49" s="33">
        <v>3117830.5649999999</v>
      </c>
      <c r="C49" s="33">
        <v>1407251.977</v>
      </c>
      <c r="D49" s="33">
        <v>5066.8900000000003</v>
      </c>
      <c r="E49" s="33">
        <v>5067.0119999999997</v>
      </c>
      <c r="F49" s="18" t="s">
        <v>132</v>
      </c>
      <c r="G49" s="34">
        <v>0.122</v>
      </c>
      <c r="I49" s="32" t="s">
        <v>76</v>
      </c>
      <c r="J49" s="33">
        <v>3117830.5649999999</v>
      </c>
      <c r="K49" s="33">
        <v>1407251.977</v>
      </c>
      <c r="L49" s="33">
        <v>5066.8900000000003</v>
      </c>
      <c r="M49" s="35">
        <v>5067.0119999999997</v>
      </c>
      <c r="N49" s="18" t="s">
        <v>132</v>
      </c>
      <c r="O49" s="35">
        <v>0.122</v>
      </c>
      <c r="Q49" s="32" t="s">
        <v>76</v>
      </c>
      <c r="R49" s="33">
        <v>3117830.5649999999</v>
      </c>
      <c r="S49" s="33">
        <v>1407251.977</v>
      </c>
      <c r="T49" s="33">
        <v>5066.8900000000003</v>
      </c>
      <c r="U49" s="35">
        <v>5066.9880000000003</v>
      </c>
      <c r="V49" s="18" t="s">
        <v>132</v>
      </c>
      <c r="W49" s="35">
        <f>Table212[[#This Row],[DEMZ]]-Table212[[#This Row],[KnownZ]]</f>
        <v>9.7999999999956344E-2</v>
      </c>
    </row>
    <row r="50" spans="1:23" x14ac:dyDescent="0.25">
      <c r="A50" s="32" t="s">
        <v>77</v>
      </c>
      <c r="B50" s="33">
        <v>3126082.4870000002</v>
      </c>
      <c r="C50" s="33">
        <v>1391379.166</v>
      </c>
      <c r="D50" s="33">
        <v>4963.51</v>
      </c>
      <c r="E50" s="33">
        <v>4963.7839999999997</v>
      </c>
      <c r="F50" s="18" t="s">
        <v>132</v>
      </c>
      <c r="G50" s="34">
        <v>0.27400000000000002</v>
      </c>
      <c r="I50" s="32" t="s">
        <v>77</v>
      </c>
      <c r="J50" s="33">
        <v>3126082.4870000002</v>
      </c>
      <c r="K50" s="33">
        <v>1391379.166</v>
      </c>
      <c r="L50" s="33">
        <v>4963.51</v>
      </c>
      <c r="M50" s="35">
        <v>4963.7839999999997</v>
      </c>
      <c r="N50" s="18" t="s">
        <v>132</v>
      </c>
      <c r="O50" s="35">
        <v>0.27400000000000002</v>
      </c>
      <c r="Q50" s="32" t="s">
        <v>77</v>
      </c>
      <c r="R50" s="33">
        <v>3126082.4870000002</v>
      </c>
      <c r="S50" s="33">
        <v>1391379.166</v>
      </c>
      <c r="T50" s="33">
        <v>4963.51</v>
      </c>
      <c r="U50" s="35">
        <v>4963.7629999999999</v>
      </c>
      <c r="V50" s="18" t="s">
        <v>132</v>
      </c>
      <c r="W50" s="35">
        <f>Table212[[#This Row],[DEMZ]]-Table212[[#This Row],[KnownZ]]</f>
        <v>0.25299999999970169</v>
      </c>
    </row>
    <row r="51" spans="1:23" x14ac:dyDescent="0.25">
      <c r="A51" s="32" t="s">
        <v>78</v>
      </c>
      <c r="B51" s="33">
        <v>3159761.05</v>
      </c>
      <c r="C51" s="33">
        <v>1382364.93</v>
      </c>
      <c r="D51" s="33">
        <v>4840.5169999999998</v>
      </c>
      <c r="E51" s="33">
        <v>4840.4989999999998</v>
      </c>
      <c r="F51" s="18" t="s">
        <v>132</v>
      </c>
      <c r="G51" s="34">
        <v>-1.7999999999999999E-2</v>
      </c>
      <c r="I51" s="32" t="s">
        <v>78</v>
      </c>
      <c r="J51" s="33">
        <v>3159761.05</v>
      </c>
      <c r="K51" s="33">
        <v>1382364.93</v>
      </c>
      <c r="L51" s="33">
        <v>4840.5169999999998</v>
      </c>
      <c r="M51" s="35">
        <v>4840.4989999999998</v>
      </c>
      <c r="N51" s="18" t="s">
        <v>132</v>
      </c>
      <c r="O51" s="35">
        <v>-1.7999999999999999E-2</v>
      </c>
      <c r="Q51" s="32" t="s">
        <v>78</v>
      </c>
      <c r="R51" s="33">
        <v>3159761.05</v>
      </c>
      <c r="S51" s="33">
        <v>1382364.93</v>
      </c>
      <c r="T51" s="33">
        <v>4840.5169999999998</v>
      </c>
      <c r="U51" s="35">
        <v>4840.53</v>
      </c>
      <c r="V51" s="18" t="s">
        <v>132</v>
      </c>
      <c r="W51" s="35">
        <f>Table212[[#This Row],[DEMZ]]-Table212[[#This Row],[KnownZ]]</f>
        <v>1.2999999999919964E-2</v>
      </c>
    </row>
    <row r="52" spans="1:23" x14ac:dyDescent="0.25">
      <c r="A52" s="32" t="s">
        <v>79</v>
      </c>
      <c r="B52" s="33">
        <v>3118599.477</v>
      </c>
      <c r="C52" s="33">
        <v>1370254.3470000001</v>
      </c>
      <c r="D52" s="33">
        <v>5120.5889999999999</v>
      </c>
      <c r="E52" s="33">
        <v>5120.6509999999998</v>
      </c>
      <c r="F52" s="18" t="s">
        <v>132</v>
      </c>
      <c r="G52" s="34">
        <v>6.2E-2</v>
      </c>
      <c r="I52" s="32" t="s">
        <v>79</v>
      </c>
      <c r="J52" s="33">
        <v>3118599.477</v>
      </c>
      <c r="K52" s="33">
        <v>1370254.3470000001</v>
      </c>
      <c r="L52" s="33">
        <v>5120.5889999999999</v>
      </c>
      <c r="M52" s="35">
        <v>5120.6509999999998</v>
      </c>
      <c r="N52" s="18" t="s">
        <v>132</v>
      </c>
      <c r="O52" s="35">
        <v>6.2E-2</v>
      </c>
      <c r="Q52" s="32" t="s">
        <v>79</v>
      </c>
      <c r="R52" s="33">
        <v>3118599.477</v>
      </c>
      <c r="S52" s="33">
        <v>1370254.3470000001</v>
      </c>
      <c r="T52" s="33">
        <v>5120.5889999999999</v>
      </c>
      <c r="U52" s="35">
        <v>5120.6440000000002</v>
      </c>
      <c r="V52" s="18" t="s">
        <v>132</v>
      </c>
      <c r="W52" s="35">
        <f>Table212[[#This Row],[DEMZ]]-Table212[[#This Row],[KnownZ]]</f>
        <v>5.5000000000291038E-2</v>
      </c>
    </row>
    <row r="53" spans="1:23" x14ac:dyDescent="0.25">
      <c r="A53" s="32" t="s">
        <v>80</v>
      </c>
      <c r="B53" s="33">
        <v>3097475.2390000001</v>
      </c>
      <c r="C53" s="33">
        <v>1343560.585</v>
      </c>
      <c r="D53" s="33">
        <v>5161.8280000000004</v>
      </c>
      <c r="E53" s="33">
        <v>5161.7020000000002</v>
      </c>
      <c r="F53" s="18" t="s">
        <v>132</v>
      </c>
      <c r="G53" s="34">
        <v>-0.126</v>
      </c>
      <c r="I53" s="32" t="s">
        <v>80</v>
      </c>
      <c r="J53" s="33">
        <v>3097475.2390000001</v>
      </c>
      <c r="K53" s="33">
        <v>1343560.585</v>
      </c>
      <c r="L53" s="33">
        <v>5161.8280000000004</v>
      </c>
      <c r="M53" s="35">
        <v>5161.6819999999998</v>
      </c>
      <c r="N53" s="18" t="s">
        <v>132</v>
      </c>
      <c r="O53" s="35">
        <v>-0.14599999999999999</v>
      </c>
      <c r="Q53" s="32" t="s">
        <v>80</v>
      </c>
      <c r="R53" s="33">
        <v>3097475.2390000001</v>
      </c>
      <c r="S53" s="33">
        <v>1343560.585</v>
      </c>
      <c r="T53" s="33">
        <v>5161.8280000000004</v>
      </c>
      <c r="U53" s="35">
        <v>5161.6779999999999</v>
      </c>
      <c r="V53" s="18" t="s">
        <v>132</v>
      </c>
      <c r="W53" s="35">
        <f>Table212[[#This Row],[DEMZ]]-Table212[[#This Row],[KnownZ]]</f>
        <v>-0.1500000000005457</v>
      </c>
    </row>
    <row r="54" spans="1:23" x14ac:dyDescent="0.25">
      <c r="A54" s="32" t="s">
        <v>81</v>
      </c>
      <c r="B54" s="33">
        <v>3080496.2889999999</v>
      </c>
      <c r="C54" s="33">
        <v>1360716.2590000001</v>
      </c>
      <c r="D54" s="33">
        <v>5774.2939999999999</v>
      </c>
      <c r="E54" s="33">
        <v>5773.8180000000002</v>
      </c>
      <c r="F54" s="18" t="s">
        <v>132</v>
      </c>
      <c r="G54" s="34">
        <v>-0.47599999999999998</v>
      </c>
      <c r="I54" s="32" t="s">
        <v>81</v>
      </c>
      <c r="J54" s="33">
        <v>3080496.2889999999</v>
      </c>
      <c r="K54" s="33">
        <v>1360716.2590000001</v>
      </c>
      <c r="L54" s="33">
        <v>5774.2939999999999</v>
      </c>
      <c r="M54" s="35">
        <v>5773.8180000000002</v>
      </c>
      <c r="N54" s="18" t="s">
        <v>132</v>
      </c>
      <c r="O54" s="35">
        <v>-0.47599999999999998</v>
      </c>
      <c r="Q54" s="32" t="s">
        <v>81</v>
      </c>
      <c r="R54" s="33">
        <v>3080496.2889999999</v>
      </c>
      <c r="S54" s="33">
        <v>1360716.2590000001</v>
      </c>
      <c r="T54" s="33">
        <v>5774.2939999999999</v>
      </c>
      <c r="U54" s="35">
        <v>5773.8190000000004</v>
      </c>
      <c r="V54" s="18" t="s">
        <v>132</v>
      </c>
      <c r="W54" s="35">
        <f>Table212[[#This Row],[DEMZ]]-Table212[[#This Row],[KnownZ]]</f>
        <v>-0.4749999999994543</v>
      </c>
    </row>
    <row r="55" spans="1:23" x14ac:dyDescent="0.25">
      <c r="A55" s="32" t="s">
        <v>82</v>
      </c>
      <c r="B55" s="33">
        <v>3085544.7429999998</v>
      </c>
      <c r="C55" s="33">
        <v>1386175.8670000001</v>
      </c>
      <c r="D55" s="33">
        <v>5235.4359999999997</v>
      </c>
      <c r="E55" s="33">
        <v>5235.277</v>
      </c>
      <c r="F55" s="18" t="s">
        <v>132</v>
      </c>
      <c r="G55" s="34">
        <v>-0.159</v>
      </c>
      <c r="I55" s="32" t="s">
        <v>82</v>
      </c>
      <c r="J55" s="33">
        <v>3085544.7429999998</v>
      </c>
      <c r="K55" s="33">
        <v>1386175.8670000001</v>
      </c>
      <c r="L55" s="33">
        <v>5235.4359999999997</v>
      </c>
      <c r="M55" s="35">
        <v>5235.2749999999996</v>
      </c>
      <c r="N55" s="18" t="s">
        <v>132</v>
      </c>
      <c r="O55" s="35">
        <v>-0.161</v>
      </c>
      <c r="Q55" s="32" t="s">
        <v>82</v>
      </c>
      <c r="R55" s="33">
        <v>3085544.7429999998</v>
      </c>
      <c r="S55" s="33">
        <v>1386175.8670000001</v>
      </c>
      <c r="T55" s="33">
        <v>5235.4359999999997</v>
      </c>
      <c r="U55" s="35">
        <v>5235.3190000000004</v>
      </c>
      <c r="V55" s="18" t="s">
        <v>132</v>
      </c>
      <c r="W55" s="35">
        <f>Table212[[#This Row],[DEMZ]]-Table212[[#This Row],[KnownZ]]</f>
        <v>-0.11699999999927968</v>
      </c>
    </row>
    <row r="56" spans="1:23" x14ac:dyDescent="0.25">
      <c r="A56" s="32" t="s">
        <v>83</v>
      </c>
      <c r="B56" s="33">
        <v>3026516.47</v>
      </c>
      <c r="C56" s="33">
        <v>1357605.9720000001</v>
      </c>
      <c r="D56" s="33">
        <v>7360.2129999999997</v>
      </c>
      <c r="E56" s="33">
        <v>7360.16</v>
      </c>
      <c r="F56" s="18" t="s">
        <v>132</v>
      </c>
      <c r="G56" s="34">
        <v>-5.2999999999999999E-2</v>
      </c>
      <c r="I56" s="32" t="s">
        <v>83</v>
      </c>
      <c r="J56" s="33">
        <v>3026516.47</v>
      </c>
      <c r="K56" s="33">
        <v>1357605.9720000001</v>
      </c>
      <c r="L56" s="33">
        <v>7360.2129999999997</v>
      </c>
      <c r="M56" s="35">
        <v>7360.0770000000002</v>
      </c>
      <c r="N56" s="18" t="s">
        <v>132</v>
      </c>
      <c r="O56" s="35">
        <v>-0.13600000000000001</v>
      </c>
      <c r="Q56" s="32" t="s">
        <v>83</v>
      </c>
      <c r="R56" s="33">
        <v>3026516.47</v>
      </c>
      <c r="S56" s="33">
        <v>1357605.9720000001</v>
      </c>
      <c r="T56" s="33">
        <v>7360.2129999999997</v>
      </c>
      <c r="U56" s="35">
        <v>7360.058</v>
      </c>
      <c r="V56" s="18" t="s">
        <v>132</v>
      </c>
      <c r="W56" s="35">
        <f>Table212[[#This Row],[DEMZ]]-Table212[[#This Row],[KnownZ]]</f>
        <v>-0.15499999999974534</v>
      </c>
    </row>
    <row r="57" spans="1:23" x14ac:dyDescent="0.25">
      <c r="A57" s="32" t="s">
        <v>84</v>
      </c>
      <c r="B57" s="33">
        <v>3014112.7590000001</v>
      </c>
      <c r="C57" s="33">
        <v>1371846.35</v>
      </c>
      <c r="D57" s="33">
        <v>7959.6350000000002</v>
      </c>
      <c r="E57" s="33">
        <v>7959.5280000000002</v>
      </c>
      <c r="F57" s="18" t="s">
        <v>132</v>
      </c>
      <c r="G57" s="34">
        <v>-0.107</v>
      </c>
      <c r="I57" s="32" t="s">
        <v>84</v>
      </c>
      <c r="J57" s="33">
        <v>3014112.7590000001</v>
      </c>
      <c r="K57" s="33">
        <v>1371846.35</v>
      </c>
      <c r="L57" s="33">
        <v>7959.6350000000002</v>
      </c>
      <c r="M57" s="35">
        <v>7959.4780000000001</v>
      </c>
      <c r="N57" s="18" t="s">
        <v>132</v>
      </c>
      <c r="O57" s="35">
        <v>-0.157</v>
      </c>
      <c r="Q57" s="32" t="s">
        <v>84</v>
      </c>
      <c r="R57" s="33">
        <v>3014112.7590000001</v>
      </c>
      <c r="S57" s="33">
        <v>1371846.35</v>
      </c>
      <c r="T57" s="33">
        <v>7959.6350000000002</v>
      </c>
      <c r="U57" s="35">
        <v>7959.47</v>
      </c>
      <c r="V57" s="18" t="s">
        <v>132</v>
      </c>
      <c r="W57" s="35">
        <f>Table212[[#This Row],[DEMZ]]-Table212[[#This Row],[KnownZ]]</f>
        <v>-0.16499999999996362</v>
      </c>
    </row>
    <row r="60" spans="1:23" x14ac:dyDescent="0.25">
      <c r="O60" s="1"/>
    </row>
    <row r="61" spans="1:23" x14ac:dyDescent="0.25">
      <c r="O61" s="1"/>
    </row>
    <row r="62" spans="1:23" x14ac:dyDescent="0.25">
      <c r="O62" s="1"/>
    </row>
    <row r="63" spans="1:23" x14ac:dyDescent="0.25">
      <c r="O63" s="1"/>
    </row>
    <row r="64" spans="1:23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  <row r="136" spans="15:15" x14ac:dyDescent="0.25">
      <c r="O136" s="1"/>
    </row>
    <row r="137" spans="15:15" x14ac:dyDescent="0.25">
      <c r="O137" s="1"/>
    </row>
    <row r="138" spans="15:15" x14ac:dyDescent="0.25">
      <c r="O138" s="1"/>
    </row>
    <row r="139" spans="15:15" x14ac:dyDescent="0.25">
      <c r="O139" s="1"/>
    </row>
    <row r="140" spans="15:15" x14ac:dyDescent="0.25">
      <c r="O140" s="1"/>
    </row>
    <row r="141" spans="15:15" x14ac:dyDescent="0.25">
      <c r="O141" s="1"/>
    </row>
    <row r="142" spans="15:15" x14ac:dyDescent="0.25">
      <c r="O142" s="1"/>
    </row>
    <row r="143" spans="15:15" x14ac:dyDescent="0.25">
      <c r="O143" s="1"/>
    </row>
    <row r="144" spans="15:15" x14ac:dyDescent="0.25">
      <c r="O144" s="1"/>
    </row>
    <row r="145" spans="15:15" x14ac:dyDescent="0.25">
      <c r="O145" s="1"/>
    </row>
    <row r="146" spans="15:15" x14ac:dyDescent="0.25">
      <c r="O146" s="1"/>
    </row>
    <row r="147" spans="15:15" x14ac:dyDescent="0.25">
      <c r="O147" s="1"/>
    </row>
    <row r="148" spans="15:15" x14ac:dyDescent="0.25">
      <c r="O148" s="1"/>
    </row>
    <row r="149" spans="15:15" x14ac:dyDescent="0.25">
      <c r="O149" s="1"/>
    </row>
    <row r="150" spans="15:15" x14ac:dyDescent="0.25">
      <c r="O150" s="1"/>
    </row>
    <row r="151" spans="15:15" x14ac:dyDescent="0.25">
      <c r="O151" s="1"/>
    </row>
    <row r="152" spans="15:15" x14ac:dyDescent="0.25">
      <c r="O152" s="1"/>
    </row>
    <row r="153" spans="15:15" x14ac:dyDescent="0.25">
      <c r="O153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4"/>
  <sheetViews>
    <sheetView workbookViewId="0">
      <selection activeCell="AC1" sqref="AC1"/>
    </sheetView>
  </sheetViews>
  <sheetFormatPr defaultRowHeight="15" x14ac:dyDescent="0.25"/>
  <cols>
    <col min="1" max="1" width="12.85546875" style="31" bestFit="1" customWidth="1"/>
    <col min="2" max="2" width="12.5703125" style="28" bestFit="1" customWidth="1"/>
    <col min="3" max="3" width="13.85546875" style="28" bestFit="1" customWidth="1"/>
    <col min="4" max="4" width="13.42578125" style="28" bestFit="1" customWidth="1"/>
    <col min="5" max="5" width="12.28515625" style="28" bestFit="1" customWidth="1"/>
    <col min="6" max="6" width="16.42578125" style="23" bestFit="1" customWidth="1"/>
    <col min="7" max="7" width="11.85546875" style="28" bestFit="1" customWidth="1"/>
    <col min="8" max="8" width="9.85546875" style="28" bestFit="1" customWidth="1"/>
    <col min="9" max="9" width="2.7109375" style="23" customWidth="1"/>
    <col min="10" max="10" width="12.85546875" style="31" bestFit="1" customWidth="1"/>
    <col min="11" max="11" width="12.5703125" style="23" bestFit="1" customWidth="1"/>
    <col min="12" max="12" width="13.85546875" style="23" bestFit="1" customWidth="1"/>
    <col min="13" max="13" width="13.42578125" style="23" bestFit="1" customWidth="1"/>
    <col min="14" max="14" width="12.28515625" style="23" bestFit="1" customWidth="1"/>
    <col min="15" max="15" width="16.42578125" style="23" bestFit="1" customWidth="1"/>
    <col min="16" max="16" width="11.85546875" style="23" bestFit="1" customWidth="1"/>
    <col min="17" max="17" width="9.85546875" style="23" bestFit="1" customWidth="1"/>
    <col min="18" max="18" width="2.7109375" style="23" customWidth="1"/>
    <col min="19" max="19" width="12.85546875" style="31" bestFit="1" customWidth="1"/>
    <col min="20" max="20" width="12.5703125" style="28" bestFit="1" customWidth="1"/>
    <col min="21" max="21" width="13.85546875" style="28" bestFit="1" customWidth="1"/>
    <col min="22" max="22" width="13.42578125" style="28" bestFit="1" customWidth="1"/>
    <col min="23" max="23" width="12.28515625" style="28" bestFit="1" customWidth="1"/>
    <col min="24" max="24" width="16.42578125" style="23" bestFit="1" customWidth="1"/>
    <col min="25" max="25" width="11.85546875" style="28" bestFit="1" customWidth="1"/>
    <col min="26" max="26" width="2.7109375" style="23" customWidth="1"/>
    <col min="27" max="27" width="18.140625" style="23" bestFit="1" customWidth="1"/>
    <col min="28" max="28" width="8.140625" style="23" bestFit="1" customWidth="1"/>
    <col min="29" max="16384" width="9.140625" style="23"/>
  </cols>
  <sheetData>
    <row r="1" spans="1:28" x14ac:dyDescent="0.25">
      <c r="A1" s="41" t="s">
        <v>12</v>
      </c>
      <c r="B1" s="41"/>
      <c r="C1" s="41"/>
      <c r="D1" s="41"/>
      <c r="E1" s="41"/>
      <c r="F1" s="41"/>
      <c r="G1" s="41"/>
      <c r="H1" s="41"/>
      <c r="I1" s="13"/>
      <c r="J1" s="41" t="s">
        <v>27</v>
      </c>
      <c r="K1" s="41"/>
      <c r="L1" s="41"/>
      <c r="M1" s="41"/>
      <c r="N1" s="41"/>
      <c r="O1" s="41"/>
      <c r="P1" s="41"/>
      <c r="Q1" s="41"/>
      <c r="R1" s="13"/>
      <c r="S1" s="37" t="s">
        <v>26</v>
      </c>
      <c r="T1" s="37"/>
      <c r="U1" s="37"/>
      <c r="V1" s="37"/>
      <c r="W1" s="37"/>
      <c r="X1" s="37"/>
      <c r="Y1" s="38"/>
      <c r="Z1" s="21"/>
      <c r="AA1" s="2" t="s">
        <v>13</v>
      </c>
      <c r="AB1" s="22">
        <f>_xlfn.PERCENTILE.INC(H:H, 0.95)</f>
        <v>0.37919999999999998</v>
      </c>
    </row>
    <row r="2" spans="1:28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3"/>
      <c r="J2" s="14" t="s">
        <v>0</v>
      </c>
      <c r="K2" s="15" t="s">
        <v>1</v>
      </c>
      <c r="L2" s="15" t="s">
        <v>2</v>
      </c>
      <c r="M2" s="15" t="s">
        <v>3</v>
      </c>
      <c r="N2" s="15" t="s">
        <v>11</v>
      </c>
      <c r="O2" s="15" t="s">
        <v>5</v>
      </c>
      <c r="P2" s="16" t="s">
        <v>6</v>
      </c>
      <c r="Q2" s="15" t="s">
        <v>7</v>
      </c>
      <c r="R2" s="13"/>
      <c r="S2" s="24" t="s">
        <v>0</v>
      </c>
      <c r="T2" s="15" t="s">
        <v>1</v>
      </c>
      <c r="U2" s="15" t="s">
        <v>2</v>
      </c>
      <c r="V2" s="15" t="s">
        <v>3</v>
      </c>
      <c r="W2" s="15" t="s">
        <v>4</v>
      </c>
      <c r="X2" s="25" t="s">
        <v>5</v>
      </c>
      <c r="Y2" s="16" t="s">
        <v>6</v>
      </c>
      <c r="Z2" s="21"/>
    </row>
    <row r="3" spans="1:28" x14ac:dyDescent="0.25">
      <c r="A3" s="6" t="s">
        <v>85</v>
      </c>
      <c r="B3" s="19">
        <v>3055829.2429999998</v>
      </c>
      <c r="C3" s="19">
        <v>1296675.18</v>
      </c>
      <c r="D3" s="19">
        <v>5893.2079999999996</v>
      </c>
      <c r="E3" s="19">
        <v>5893.3739999999998</v>
      </c>
      <c r="F3" s="9" t="s">
        <v>131</v>
      </c>
      <c r="G3" s="8">
        <v>0.16600000000000001</v>
      </c>
      <c r="H3" s="9">
        <f>ABS(Table3[[#This Row],[DeltaZ]])</f>
        <v>0.16600000000000001</v>
      </c>
      <c r="I3" s="13"/>
      <c r="J3" s="6" t="s">
        <v>85</v>
      </c>
      <c r="K3" s="19">
        <v>3055829.2429999998</v>
      </c>
      <c r="L3" s="19">
        <v>1296675.18</v>
      </c>
      <c r="M3" s="19">
        <v>5893.2079999999996</v>
      </c>
      <c r="N3" s="19">
        <v>5893.3739999999998</v>
      </c>
      <c r="O3" s="9" t="s">
        <v>131</v>
      </c>
      <c r="P3" s="8">
        <f>Table37[[#This Row],[DEMZ]]-Table37[[#This Row],[KnownZ]]</f>
        <v>0.16600000000016735</v>
      </c>
      <c r="Q3" s="9">
        <f>ABS(Table37[[#This Row],[DeltaZ]])</f>
        <v>0.16600000000016735</v>
      </c>
      <c r="R3" s="13"/>
      <c r="S3" s="6" t="s">
        <v>86</v>
      </c>
      <c r="T3" s="19">
        <v>3038744.5490000001</v>
      </c>
      <c r="U3" s="19">
        <v>1343770.7560000001</v>
      </c>
      <c r="V3" s="19">
        <v>6629.3559999999998</v>
      </c>
      <c r="W3" s="19">
        <v>6628.9759999999997</v>
      </c>
      <c r="X3" s="9" t="s">
        <v>131</v>
      </c>
      <c r="Y3" s="8">
        <v>-0.38</v>
      </c>
      <c r="Z3" s="21"/>
    </row>
    <row r="4" spans="1:28" x14ac:dyDescent="0.25">
      <c r="A4" s="6" t="s">
        <v>86</v>
      </c>
      <c r="B4" s="19">
        <v>3038744.5490000001</v>
      </c>
      <c r="C4" s="19">
        <v>1343770.7560000001</v>
      </c>
      <c r="D4" s="19">
        <v>6629.3559999999998</v>
      </c>
      <c r="E4" s="19">
        <v>6628.9759999999997</v>
      </c>
      <c r="F4" s="9" t="s">
        <v>131</v>
      </c>
      <c r="G4" s="8">
        <v>-0.38</v>
      </c>
      <c r="H4" s="9">
        <f>ABS(Table3[[#This Row],[DeltaZ]])</f>
        <v>0.38</v>
      </c>
      <c r="I4" s="13"/>
      <c r="J4" s="6" t="s">
        <v>86</v>
      </c>
      <c r="K4" s="19">
        <v>3038744.5490000001</v>
      </c>
      <c r="L4" s="19">
        <v>1343770.7560000001</v>
      </c>
      <c r="M4" s="19">
        <v>6629.3559999999998</v>
      </c>
      <c r="N4" s="19">
        <v>6628.9790000000003</v>
      </c>
      <c r="O4" s="9" t="s">
        <v>131</v>
      </c>
      <c r="P4" s="8">
        <f>Table37[[#This Row],[DEMZ]]-Table37[[#This Row],[KnownZ]]</f>
        <v>-0.37699999999949796</v>
      </c>
      <c r="Q4" s="9">
        <f>ABS(Table37[[#This Row],[DeltaZ]])</f>
        <v>0.37699999999949796</v>
      </c>
      <c r="R4" s="13"/>
      <c r="S4" s="6" t="s">
        <v>94</v>
      </c>
      <c r="T4" s="19">
        <v>3052534.7039999999</v>
      </c>
      <c r="U4" s="19">
        <v>1493931.66</v>
      </c>
      <c r="V4" s="19">
        <v>5741.33</v>
      </c>
      <c r="W4" s="19">
        <v>5741.88</v>
      </c>
      <c r="X4" s="9" t="s">
        <v>131</v>
      </c>
      <c r="Y4" s="8">
        <v>0.55000000000000004</v>
      </c>
      <c r="Z4" s="21"/>
    </row>
    <row r="5" spans="1:28" x14ac:dyDescent="0.25">
      <c r="A5" s="6" t="s">
        <v>87</v>
      </c>
      <c r="B5" s="19">
        <v>2994610.0320000001</v>
      </c>
      <c r="C5" s="19">
        <v>1380612.1170000001</v>
      </c>
      <c r="D5" s="19">
        <v>7523.6239999999998</v>
      </c>
      <c r="E5" s="19">
        <v>7523.57</v>
      </c>
      <c r="F5" s="9" t="s">
        <v>131</v>
      </c>
      <c r="G5" s="8">
        <v>-5.3999999999999999E-2</v>
      </c>
      <c r="H5" s="9">
        <f>ABS(Table3[[#This Row],[DeltaZ]])</f>
        <v>5.3999999999999999E-2</v>
      </c>
      <c r="I5" s="13"/>
      <c r="J5" s="6" t="s">
        <v>87</v>
      </c>
      <c r="K5" s="19">
        <v>2994610.0320000001</v>
      </c>
      <c r="L5" s="19">
        <v>1380612.1170000001</v>
      </c>
      <c r="M5" s="19">
        <v>7523.6239999999998</v>
      </c>
      <c r="N5" s="19">
        <v>7523.5280000000002</v>
      </c>
      <c r="O5" s="9" t="s">
        <v>131</v>
      </c>
      <c r="P5" s="8">
        <f>Table37[[#This Row],[DEMZ]]-Table37[[#This Row],[KnownZ]]</f>
        <v>-9.5999999999548891E-2</v>
      </c>
      <c r="Q5" s="9">
        <f>ABS(Table37[[#This Row],[DeltaZ]])</f>
        <v>9.5999999999548891E-2</v>
      </c>
      <c r="R5" s="13"/>
      <c r="S5" s="32" t="s">
        <v>119</v>
      </c>
      <c r="T5" s="35">
        <v>3125623.625</v>
      </c>
      <c r="U5" s="35">
        <v>1391203.4680000001</v>
      </c>
      <c r="V5" s="35">
        <v>4964.8909999999996</v>
      </c>
      <c r="W5" s="35">
        <v>4965.2969999999996</v>
      </c>
      <c r="X5" s="9" t="s">
        <v>131</v>
      </c>
      <c r="Y5" s="35">
        <v>0.40600000000000003</v>
      </c>
      <c r="Z5" s="21"/>
    </row>
    <row r="6" spans="1:28" x14ac:dyDescent="0.25">
      <c r="A6" s="6" t="s">
        <v>88</v>
      </c>
      <c r="B6" s="19">
        <v>3044264.605</v>
      </c>
      <c r="C6" s="19">
        <v>1400205.23</v>
      </c>
      <c r="D6" s="19">
        <v>6169.36</v>
      </c>
      <c r="E6" s="19">
        <v>6169.7359999999999</v>
      </c>
      <c r="F6" s="9" t="s">
        <v>131</v>
      </c>
      <c r="G6" s="8">
        <v>0.376</v>
      </c>
      <c r="H6" s="9">
        <f>ABS(Table3[[#This Row],[DeltaZ]])</f>
        <v>0.376</v>
      </c>
      <c r="I6" s="13"/>
      <c r="J6" s="6" t="s">
        <v>88</v>
      </c>
      <c r="K6" s="19">
        <v>3044264.605</v>
      </c>
      <c r="L6" s="19">
        <v>1400205.23</v>
      </c>
      <c r="M6" s="19">
        <v>6169.36</v>
      </c>
      <c r="N6" s="19">
        <v>6169.7690000000002</v>
      </c>
      <c r="O6" s="9" t="s">
        <v>131</v>
      </c>
      <c r="P6" s="8">
        <f>Table37[[#This Row],[DEMZ]]-Table37[[#This Row],[KnownZ]]</f>
        <v>0.40900000000056025</v>
      </c>
      <c r="Q6" s="9">
        <f>ABS(Table37[[#This Row],[DeltaZ]])</f>
        <v>0.40900000000056025</v>
      </c>
      <c r="R6" s="13"/>
      <c r="S6" s="6"/>
      <c r="T6" s="19"/>
      <c r="U6" s="19"/>
      <c r="V6" s="19"/>
      <c r="W6" s="19"/>
      <c r="X6" s="19"/>
      <c r="Y6" s="19"/>
      <c r="Z6" s="21"/>
    </row>
    <row r="7" spans="1:28" x14ac:dyDescent="0.25">
      <c r="A7" s="6" t="s">
        <v>89</v>
      </c>
      <c r="B7" s="19">
        <v>3077297.4440000001</v>
      </c>
      <c r="C7" s="19">
        <v>1396066.7220000001</v>
      </c>
      <c r="D7" s="19">
        <v>5321.5770000000002</v>
      </c>
      <c r="E7" s="19">
        <v>5321.4030000000002</v>
      </c>
      <c r="F7" s="9" t="s">
        <v>131</v>
      </c>
      <c r="G7" s="8">
        <v>-0.17399999999999999</v>
      </c>
      <c r="H7" s="9">
        <f>ABS(Table3[[#This Row],[DeltaZ]])</f>
        <v>0.17399999999999999</v>
      </c>
      <c r="I7" s="13"/>
      <c r="J7" s="6" t="s">
        <v>89</v>
      </c>
      <c r="K7" s="19">
        <v>3077297.4440000001</v>
      </c>
      <c r="L7" s="19">
        <v>1396066.7220000001</v>
      </c>
      <c r="M7" s="19">
        <v>5321.5770000000002</v>
      </c>
      <c r="N7" s="19">
        <v>5321.4170000000004</v>
      </c>
      <c r="O7" s="9" t="s">
        <v>131</v>
      </c>
      <c r="P7" s="8">
        <f>Table37[[#This Row],[DEMZ]]-Table37[[#This Row],[KnownZ]]</f>
        <v>-0.15999999999985448</v>
      </c>
      <c r="Q7" s="9">
        <f>ABS(Table37[[#This Row],[DeltaZ]])</f>
        <v>0.15999999999985448</v>
      </c>
      <c r="R7" s="13"/>
      <c r="S7" s="6"/>
      <c r="T7" s="19"/>
      <c r="U7" s="19"/>
      <c r="V7" s="19"/>
      <c r="W7" s="19"/>
      <c r="X7" s="19"/>
      <c r="Y7" s="19"/>
      <c r="Z7" s="21"/>
    </row>
    <row r="8" spans="1:28" x14ac:dyDescent="0.25">
      <c r="A8" s="6" t="s">
        <v>90</v>
      </c>
      <c r="B8" s="19">
        <v>3108170.3560000001</v>
      </c>
      <c r="C8" s="19">
        <v>1391386.0360000001</v>
      </c>
      <c r="D8" s="19">
        <v>5067.8280000000004</v>
      </c>
      <c r="E8" s="19">
        <v>5067.6840000000002</v>
      </c>
      <c r="F8" s="9" t="s">
        <v>131</v>
      </c>
      <c r="G8" s="8">
        <v>-0.14399999999999999</v>
      </c>
      <c r="H8" s="9">
        <f>ABS(Table3[[#This Row],[DeltaZ]])</f>
        <v>0.14399999999999999</v>
      </c>
      <c r="I8" s="13"/>
      <c r="J8" s="6" t="s">
        <v>90</v>
      </c>
      <c r="K8" s="19">
        <v>3108170.3560000001</v>
      </c>
      <c r="L8" s="19">
        <v>1391386.0360000001</v>
      </c>
      <c r="M8" s="19">
        <v>5067.8280000000004</v>
      </c>
      <c r="N8" s="19">
        <v>5067.6890000000003</v>
      </c>
      <c r="O8" s="9" t="s">
        <v>131</v>
      </c>
      <c r="P8" s="8">
        <f>Table37[[#This Row],[DEMZ]]-Table37[[#This Row],[KnownZ]]</f>
        <v>-0.13900000000012369</v>
      </c>
      <c r="Q8" s="9">
        <f>ABS(Table37[[#This Row],[DeltaZ]])</f>
        <v>0.13900000000012369</v>
      </c>
      <c r="R8" s="13"/>
      <c r="S8" s="6"/>
      <c r="T8" s="19"/>
      <c r="U8" s="19"/>
      <c r="V8" s="19"/>
      <c r="W8" s="19"/>
      <c r="X8" s="19"/>
      <c r="Y8" s="19"/>
      <c r="Z8" s="21"/>
    </row>
    <row r="9" spans="1:28" x14ac:dyDescent="0.25">
      <c r="A9" s="6" t="s">
        <v>91</v>
      </c>
      <c r="B9" s="19">
        <v>3113007.1669999999</v>
      </c>
      <c r="C9" s="19">
        <v>1354928.034</v>
      </c>
      <c r="D9" s="19">
        <v>5058.7529999999997</v>
      </c>
      <c r="E9" s="19">
        <v>5058.7920000000004</v>
      </c>
      <c r="F9" s="9" t="s">
        <v>131</v>
      </c>
      <c r="G9" s="8">
        <v>3.9E-2</v>
      </c>
      <c r="H9" s="9">
        <f>ABS(Table3[[#This Row],[DeltaZ]])</f>
        <v>3.9E-2</v>
      </c>
      <c r="I9" s="13"/>
      <c r="J9" s="6" t="s">
        <v>91</v>
      </c>
      <c r="K9" s="19">
        <v>3113007.1669999999</v>
      </c>
      <c r="L9" s="19">
        <v>1354928.034</v>
      </c>
      <c r="M9" s="19">
        <v>5058.7529999999997</v>
      </c>
      <c r="N9" s="19">
        <v>5058.7849999999999</v>
      </c>
      <c r="O9" s="9" t="s">
        <v>131</v>
      </c>
      <c r="P9" s="8">
        <f>Table37[[#This Row],[DEMZ]]-Table37[[#This Row],[KnownZ]]</f>
        <v>3.2000000000152795E-2</v>
      </c>
      <c r="Q9" s="9">
        <f>ABS(Table37[[#This Row],[DeltaZ]])</f>
        <v>3.2000000000152795E-2</v>
      </c>
      <c r="R9" s="13"/>
      <c r="S9" s="6"/>
      <c r="T9" s="19"/>
      <c r="U9" s="19"/>
      <c r="V9" s="19"/>
      <c r="W9" s="19"/>
      <c r="X9" s="19"/>
      <c r="Y9" s="19"/>
      <c r="Z9" s="21"/>
    </row>
    <row r="10" spans="1:28" x14ac:dyDescent="0.25">
      <c r="A10" s="6" t="s">
        <v>92</v>
      </c>
      <c r="B10" s="19">
        <v>3142502.909</v>
      </c>
      <c r="C10" s="19">
        <v>1391123.077</v>
      </c>
      <c r="D10" s="19">
        <v>4929.4040000000005</v>
      </c>
      <c r="E10" s="19">
        <v>4929.4030000000002</v>
      </c>
      <c r="F10" s="9" t="s">
        <v>131</v>
      </c>
      <c r="G10" s="8">
        <v>-1E-3</v>
      </c>
      <c r="H10" s="9">
        <f>ABS(Table3[[#This Row],[DeltaZ]])</f>
        <v>1E-3</v>
      </c>
      <c r="I10" s="13"/>
      <c r="J10" s="6" t="s">
        <v>92</v>
      </c>
      <c r="K10" s="19">
        <v>3142502.909</v>
      </c>
      <c r="L10" s="19">
        <v>1391123.077</v>
      </c>
      <c r="M10" s="19">
        <v>4929.4040000000005</v>
      </c>
      <c r="N10" s="19">
        <v>4929.4210000000003</v>
      </c>
      <c r="O10" s="9" t="s">
        <v>131</v>
      </c>
      <c r="P10" s="8">
        <f>Table37[[#This Row],[DEMZ]]-Table37[[#This Row],[KnownZ]]</f>
        <v>1.6999999999825377E-2</v>
      </c>
      <c r="Q10" s="9">
        <f>ABS(Table37[[#This Row],[DeltaZ]])</f>
        <v>1.6999999999825377E-2</v>
      </c>
      <c r="R10" s="13"/>
      <c r="S10" s="6"/>
      <c r="T10" s="19"/>
      <c r="U10" s="19"/>
      <c r="V10" s="19"/>
      <c r="W10" s="19"/>
      <c r="X10" s="19"/>
      <c r="Y10" s="19"/>
      <c r="Z10" s="21"/>
    </row>
    <row r="11" spans="1:28" x14ac:dyDescent="0.25">
      <c r="A11" s="6" t="s">
        <v>93</v>
      </c>
      <c r="B11" s="19">
        <v>3080786.838</v>
      </c>
      <c r="C11" s="19">
        <v>1420528.209</v>
      </c>
      <c r="D11" s="19">
        <v>5385.2030000000004</v>
      </c>
      <c r="E11" s="19">
        <v>5385.2110000000002</v>
      </c>
      <c r="F11" s="9" t="s">
        <v>131</v>
      </c>
      <c r="G11" s="8">
        <v>8.0000000000000002E-3</v>
      </c>
      <c r="H11" s="9">
        <f>ABS(Table3[[#This Row],[DeltaZ]])</f>
        <v>8.0000000000000002E-3</v>
      </c>
      <c r="I11" s="13"/>
      <c r="J11" s="6" t="s">
        <v>93</v>
      </c>
      <c r="K11" s="19">
        <v>3080786.838</v>
      </c>
      <c r="L11" s="19">
        <v>1420528.209</v>
      </c>
      <c r="M11" s="19">
        <v>5385.2030000000004</v>
      </c>
      <c r="N11" s="19">
        <v>5385.1850000000004</v>
      </c>
      <c r="O11" s="9" t="s">
        <v>131</v>
      </c>
      <c r="P11" s="8">
        <f>Table37[[#This Row],[DEMZ]]-Table37[[#This Row],[KnownZ]]</f>
        <v>-1.8000000000029104E-2</v>
      </c>
      <c r="Q11" s="9">
        <f>ABS(Table37[[#This Row],[DeltaZ]])</f>
        <v>1.8000000000029104E-2</v>
      </c>
      <c r="R11" s="13"/>
      <c r="S11" s="6"/>
      <c r="T11" s="19"/>
      <c r="U11" s="19"/>
      <c r="V11" s="19"/>
      <c r="W11" s="19"/>
      <c r="X11" s="19"/>
      <c r="Y11" s="19"/>
      <c r="Z11" s="26"/>
    </row>
    <row r="12" spans="1:28" x14ac:dyDescent="0.25">
      <c r="A12" s="6" t="s">
        <v>94</v>
      </c>
      <c r="B12" s="19">
        <v>3052534.7039999999</v>
      </c>
      <c r="C12" s="19">
        <v>1493931.66</v>
      </c>
      <c r="D12" s="19">
        <v>5741.33</v>
      </c>
      <c r="E12" s="19">
        <v>5741.88</v>
      </c>
      <c r="F12" s="9" t="s">
        <v>131</v>
      </c>
      <c r="G12" s="8">
        <v>0.55000000000000004</v>
      </c>
      <c r="H12" s="9">
        <f>ABS(Table3[[#This Row],[DeltaZ]])</f>
        <v>0.55000000000000004</v>
      </c>
      <c r="I12" s="13"/>
      <c r="J12" s="6" t="s">
        <v>94</v>
      </c>
      <c r="K12" s="19">
        <v>3052534.7039999999</v>
      </c>
      <c r="L12" s="19">
        <v>1493931.66</v>
      </c>
      <c r="M12" s="19">
        <v>5741.33</v>
      </c>
      <c r="N12" s="19">
        <v>5741.884</v>
      </c>
      <c r="O12" s="9" t="s">
        <v>131</v>
      </c>
      <c r="P12" s="8">
        <f>Table37[[#This Row],[DEMZ]]-Table37[[#This Row],[KnownZ]]</f>
        <v>0.55400000000008731</v>
      </c>
      <c r="Q12" s="9">
        <f>ABS(Table37[[#This Row],[DeltaZ]])</f>
        <v>0.55400000000008731</v>
      </c>
      <c r="R12" s="13"/>
      <c r="S12" s="6"/>
      <c r="T12" s="19"/>
      <c r="U12" s="19"/>
      <c r="V12" s="19"/>
      <c r="W12" s="19"/>
      <c r="X12" s="19"/>
      <c r="Y12" s="19"/>
      <c r="Z12" s="26"/>
    </row>
    <row r="13" spans="1:28" x14ac:dyDescent="0.25">
      <c r="A13" s="6" t="s">
        <v>95</v>
      </c>
      <c r="B13" s="19">
        <v>3001750.0010000002</v>
      </c>
      <c r="C13" s="19">
        <v>1522127.541</v>
      </c>
      <c r="D13" s="19">
        <v>7889.1120000000001</v>
      </c>
      <c r="E13" s="19">
        <v>7888.9690000000001</v>
      </c>
      <c r="F13" s="9" t="s">
        <v>131</v>
      </c>
      <c r="G13" s="8">
        <v>-0.14299999999999999</v>
      </c>
      <c r="H13" s="9">
        <f>ABS(Table3[[#This Row],[DeltaZ]])</f>
        <v>0.14299999999999999</v>
      </c>
      <c r="I13" s="13"/>
      <c r="J13" s="6" t="s">
        <v>95</v>
      </c>
      <c r="K13" s="19">
        <v>3001750.0010000002</v>
      </c>
      <c r="L13" s="19">
        <v>1522127.541</v>
      </c>
      <c r="M13" s="19">
        <v>7889.1120000000001</v>
      </c>
      <c r="N13" s="19">
        <v>7888.9949999999999</v>
      </c>
      <c r="O13" s="9" t="s">
        <v>131</v>
      </c>
      <c r="P13" s="8">
        <f>Table37[[#This Row],[DEMZ]]-Table37[[#This Row],[KnownZ]]</f>
        <v>-0.11700000000018917</v>
      </c>
      <c r="Q13" s="9">
        <f>ABS(Table37[[#This Row],[DeltaZ]])</f>
        <v>0.11700000000018917</v>
      </c>
      <c r="R13" s="13"/>
      <c r="S13" s="6"/>
      <c r="T13" s="19"/>
      <c r="U13" s="19"/>
      <c r="V13" s="19"/>
      <c r="W13" s="19"/>
      <c r="X13" s="19"/>
      <c r="Y13" s="19"/>
      <c r="Z13" s="26"/>
    </row>
    <row r="14" spans="1:28" x14ac:dyDescent="0.25">
      <c r="A14" s="6" t="s">
        <v>96</v>
      </c>
      <c r="B14" s="19">
        <v>3035747.1409999998</v>
      </c>
      <c r="C14" s="19">
        <v>1514697.547</v>
      </c>
      <c r="D14" s="19">
        <v>6729.2650000000003</v>
      </c>
      <c r="E14" s="19">
        <v>6729.4579999999996</v>
      </c>
      <c r="F14" s="9" t="s">
        <v>131</v>
      </c>
      <c r="G14" s="8">
        <v>0.193</v>
      </c>
      <c r="H14" s="9">
        <f>ABS(Table3[[#This Row],[DeltaZ]])</f>
        <v>0.193</v>
      </c>
      <c r="I14" s="13"/>
      <c r="J14" s="6" t="s">
        <v>96</v>
      </c>
      <c r="K14" s="19">
        <v>3035747.1409999998</v>
      </c>
      <c r="L14" s="19">
        <v>1514697.547</v>
      </c>
      <c r="M14" s="19">
        <v>6729.2650000000003</v>
      </c>
      <c r="N14" s="19">
        <v>6729.4440000000004</v>
      </c>
      <c r="O14" s="9" t="s">
        <v>131</v>
      </c>
      <c r="P14" s="8">
        <f>Table37[[#This Row],[DEMZ]]-Table37[[#This Row],[KnownZ]]</f>
        <v>0.17900000000008731</v>
      </c>
      <c r="Q14" s="9">
        <f>ABS(Table37[[#This Row],[DeltaZ]])</f>
        <v>0.17900000000008731</v>
      </c>
      <c r="R14" s="13"/>
      <c r="S14" s="6"/>
      <c r="T14" s="19"/>
      <c r="U14" s="19"/>
      <c r="V14" s="19"/>
      <c r="W14" s="19"/>
      <c r="X14" s="27"/>
      <c r="Y14" s="19"/>
      <c r="Z14" s="26"/>
    </row>
    <row r="15" spans="1:28" x14ac:dyDescent="0.25">
      <c r="A15" s="6" t="s">
        <v>97</v>
      </c>
      <c r="B15" s="19">
        <v>3029449.8</v>
      </c>
      <c r="C15" s="19">
        <v>1510036.2080000001</v>
      </c>
      <c r="D15" s="19">
        <v>6949.8410000000003</v>
      </c>
      <c r="E15" s="19">
        <v>6949.8490000000002</v>
      </c>
      <c r="F15" s="9" t="s">
        <v>131</v>
      </c>
      <c r="G15" s="8">
        <v>8.0000000000000002E-3</v>
      </c>
      <c r="H15" s="9">
        <f>ABS(Table3[[#This Row],[DeltaZ]])</f>
        <v>8.0000000000000002E-3</v>
      </c>
      <c r="I15" s="13"/>
      <c r="J15" s="6" t="s">
        <v>97</v>
      </c>
      <c r="K15" s="19">
        <v>3029449.8</v>
      </c>
      <c r="L15" s="19">
        <v>1510036.2080000001</v>
      </c>
      <c r="M15" s="19">
        <v>6949.8410000000003</v>
      </c>
      <c r="N15" s="19">
        <v>6949.8419999999996</v>
      </c>
      <c r="O15" s="9" t="s">
        <v>131</v>
      </c>
      <c r="P15" s="8">
        <f>Table37[[#This Row],[DEMZ]]-Table37[[#This Row],[KnownZ]]</f>
        <v>9.9999999929423211E-4</v>
      </c>
      <c r="Q15" s="9">
        <f>ABS(Table37[[#This Row],[DeltaZ]])</f>
        <v>9.9999999929423211E-4</v>
      </c>
      <c r="R15" s="13"/>
      <c r="S15" s="6"/>
      <c r="T15" s="19"/>
      <c r="U15" s="19"/>
      <c r="V15" s="19"/>
      <c r="W15" s="19"/>
      <c r="X15" s="27"/>
      <c r="Y15" s="19"/>
      <c r="Z15" s="26"/>
    </row>
    <row r="16" spans="1:28" x14ac:dyDescent="0.25">
      <c r="A16" s="6" t="s">
        <v>98</v>
      </c>
      <c r="B16" s="19">
        <v>3021962.1349999998</v>
      </c>
      <c r="C16" s="19">
        <v>1515712.047</v>
      </c>
      <c r="D16" s="19">
        <v>7361.0349999999999</v>
      </c>
      <c r="E16" s="19">
        <v>7361.0789999999997</v>
      </c>
      <c r="F16" s="9" t="s">
        <v>131</v>
      </c>
      <c r="G16" s="8">
        <v>4.3999999999999997E-2</v>
      </c>
      <c r="H16" s="9">
        <f>ABS(Table3[[#This Row],[DeltaZ]])</f>
        <v>4.3999999999999997E-2</v>
      </c>
      <c r="I16" s="13"/>
      <c r="J16" s="6" t="s">
        <v>98</v>
      </c>
      <c r="K16" s="19">
        <v>3021962.1349999998</v>
      </c>
      <c r="L16" s="19">
        <v>1515712.047</v>
      </c>
      <c r="M16" s="19">
        <v>7361.0349999999999</v>
      </c>
      <c r="N16" s="19">
        <v>7361.0730000000003</v>
      </c>
      <c r="O16" s="9" t="s">
        <v>131</v>
      </c>
      <c r="P16" s="8">
        <f>Table37[[#This Row],[DEMZ]]-Table37[[#This Row],[KnownZ]]</f>
        <v>3.8000000000465661E-2</v>
      </c>
      <c r="Q16" s="9">
        <f>ABS(Table37[[#This Row],[DeltaZ]])</f>
        <v>3.8000000000465661E-2</v>
      </c>
      <c r="R16" s="13"/>
      <c r="S16" s="6"/>
      <c r="T16" s="19"/>
      <c r="U16" s="19"/>
      <c r="V16" s="19"/>
      <c r="W16" s="19"/>
      <c r="X16" s="27"/>
      <c r="Y16" s="19"/>
      <c r="Z16" s="26"/>
    </row>
    <row r="17" spans="1:26" x14ac:dyDescent="0.25">
      <c r="A17" s="6" t="s">
        <v>99</v>
      </c>
      <c r="B17" s="19">
        <v>2989450.48</v>
      </c>
      <c r="C17" s="19">
        <v>1527146.747</v>
      </c>
      <c r="D17" s="19">
        <v>8100.4380000000001</v>
      </c>
      <c r="E17" s="19">
        <v>8100.65</v>
      </c>
      <c r="F17" s="9" t="s">
        <v>131</v>
      </c>
      <c r="G17" s="8">
        <v>0.21199999999999999</v>
      </c>
      <c r="H17" s="9">
        <f>ABS(Table3[[#This Row],[DeltaZ]])</f>
        <v>0.21199999999999999</v>
      </c>
      <c r="I17" s="13"/>
      <c r="J17" s="6" t="s">
        <v>99</v>
      </c>
      <c r="K17" s="19">
        <v>2989450.48</v>
      </c>
      <c r="L17" s="19">
        <v>1527146.747</v>
      </c>
      <c r="M17" s="19">
        <v>8100.4380000000001</v>
      </c>
      <c r="N17" s="19">
        <v>8100.6469999999999</v>
      </c>
      <c r="O17" s="9" t="s">
        <v>131</v>
      </c>
      <c r="P17" s="8">
        <f>Table37[[#This Row],[DEMZ]]-Table37[[#This Row],[KnownZ]]</f>
        <v>0.20899999999983265</v>
      </c>
      <c r="Q17" s="9">
        <f>ABS(Table37[[#This Row],[DeltaZ]])</f>
        <v>0.20899999999983265</v>
      </c>
      <c r="R17" s="13"/>
      <c r="S17" s="6"/>
      <c r="T17" s="19"/>
      <c r="U17" s="19"/>
      <c r="V17" s="19"/>
      <c r="W17" s="19"/>
      <c r="X17" s="19"/>
      <c r="Y17" s="19"/>
      <c r="Z17" s="26"/>
    </row>
    <row r="18" spans="1:26" x14ac:dyDescent="0.25">
      <c r="A18" s="6" t="s">
        <v>100</v>
      </c>
      <c r="B18" s="19">
        <v>2982663.4160000002</v>
      </c>
      <c r="C18" s="19">
        <v>1529272.4029999999</v>
      </c>
      <c r="D18" s="19">
        <v>8155.6760000000004</v>
      </c>
      <c r="E18" s="19">
        <v>8155.7020000000002</v>
      </c>
      <c r="F18" s="9" t="s">
        <v>131</v>
      </c>
      <c r="G18" s="8">
        <v>2.5999999999999999E-2</v>
      </c>
      <c r="H18" s="9">
        <f>ABS(Table3[[#This Row],[DeltaZ]])</f>
        <v>2.5999999999999999E-2</v>
      </c>
      <c r="I18" s="13"/>
      <c r="J18" s="6" t="s">
        <v>100</v>
      </c>
      <c r="K18" s="19">
        <v>2982663.4160000002</v>
      </c>
      <c r="L18" s="19">
        <v>1529272.4029999999</v>
      </c>
      <c r="M18" s="19">
        <v>8155.6760000000004</v>
      </c>
      <c r="N18" s="19">
        <v>8155.7060000000001</v>
      </c>
      <c r="O18" s="9" t="s">
        <v>131</v>
      </c>
      <c r="P18" s="8">
        <f>Table37[[#This Row],[DEMZ]]-Table37[[#This Row],[KnownZ]]</f>
        <v>2.9999999999745341E-2</v>
      </c>
      <c r="Q18" s="9">
        <f>ABS(Table37[[#This Row],[DeltaZ]])</f>
        <v>2.9999999999745341E-2</v>
      </c>
      <c r="R18" s="13"/>
      <c r="S18" s="6"/>
      <c r="T18" s="19"/>
      <c r="U18" s="19"/>
      <c r="V18" s="19"/>
      <c r="W18" s="19"/>
      <c r="X18" s="19"/>
      <c r="Y18" s="19"/>
      <c r="Z18" s="26"/>
    </row>
    <row r="19" spans="1:26" x14ac:dyDescent="0.25">
      <c r="A19" s="6" t="s">
        <v>101</v>
      </c>
      <c r="B19" s="19">
        <v>3065282.6510000001</v>
      </c>
      <c r="C19" s="19">
        <v>1496854.601</v>
      </c>
      <c r="D19" s="19">
        <v>5482.0110000000004</v>
      </c>
      <c r="E19" s="19">
        <v>5482.0029999999997</v>
      </c>
      <c r="F19" s="9" t="s">
        <v>131</v>
      </c>
      <c r="G19" s="8">
        <v>-8.0000000000000002E-3</v>
      </c>
      <c r="H19" s="9">
        <f>ABS(Table3[[#This Row],[DeltaZ]])</f>
        <v>8.0000000000000002E-3</v>
      </c>
      <c r="I19" s="13"/>
      <c r="J19" s="6" t="s">
        <v>101</v>
      </c>
      <c r="K19" s="19">
        <v>3065282.6510000001</v>
      </c>
      <c r="L19" s="19">
        <v>1496854.601</v>
      </c>
      <c r="M19" s="19">
        <v>5482.0110000000004</v>
      </c>
      <c r="N19" s="19">
        <v>5482.0659999999998</v>
      </c>
      <c r="O19" s="9" t="s">
        <v>131</v>
      </c>
      <c r="P19" s="8">
        <f>Table37[[#This Row],[DEMZ]]-Table37[[#This Row],[KnownZ]]</f>
        <v>5.4999999999381544E-2</v>
      </c>
      <c r="Q19" s="9">
        <f>ABS(Table37[[#This Row],[DeltaZ]])</f>
        <v>5.4999999999381544E-2</v>
      </c>
      <c r="R19" s="13"/>
      <c r="S19" s="6"/>
      <c r="T19" s="19"/>
      <c r="U19" s="19"/>
      <c r="V19" s="19"/>
      <c r="W19" s="19"/>
      <c r="X19" s="19"/>
      <c r="Y19" s="19"/>
      <c r="Z19" s="26"/>
    </row>
    <row r="20" spans="1:26" x14ac:dyDescent="0.25">
      <c r="A20" s="6" t="s">
        <v>102</v>
      </c>
      <c r="B20" s="19">
        <v>3059674.176</v>
      </c>
      <c r="C20" s="19">
        <v>1496000.6140000001</v>
      </c>
      <c r="D20" s="19">
        <v>5590.8360000000002</v>
      </c>
      <c r="E20" s="19">
        <v>5590.567</v>
      </c>
      <c r="F20" s="9" t="s">
        <v>131</v>
      </c>
      <c r="G20" s="8">
        <v>-0.26900000000000002</v>
      </c>
      <c r="H20" s="9">
        <f>ABS(Table3[[#This Row],[DeltaZ]])</f>
        <v>0.26900000000000002</v>
      </c>
      <c r="I20" s="13"/>
      <c r="J20" s="6" t="s">
        <v>102</v>
      </c>
      <c r="K20" s="19">
        <v>3059674.176</v>
      </c>
      <c r="L20" s="19">
        <v>1496000.6140000001</v>
      </c>
      <c r="M20" s="19">
        <v>5590.8360000000002</v>
      </c>
      <c r="N20" s="19">
        <v>5590.5519999999997</v>
      </c>
      <c r="O20" s="9" t="s">
        <v>131</v>
      </c>
      <c r="P20" s="8">
        <f>Table37[[#This Row],[DEMZ]]-Table37[[#This Row],[KnownZ]]</f>
        <v>-0.28400000000056025</v>
      </c>
      <c r="Q20" s="9">
        <f>ABS(Table37[[#This Row],[DeltaZ]])</f>
        <v>0.28400000000056025</v>
      </c>
      <c r="R20" s="13"/>
      <c r="S20" s="6"/>
      <c r="T20" s="19"/>
      <c r="U20" s="19"/>
      <c r="V20" s="19"/>
      <c r="W20" s="19"/>
      <c r="X20" s="27"/>
      <c r="Y20" s="19"/>
      <c r="Z20" s="26"/>
    </row>
    <row r="21" spans="1:26" x14ac:dyDescent="0.25">
      <c r="A21" s="6" t="s">
        <v>103</v>
      </c>
      <c r="B21" s="19">
        <v>3048648.1830000002</v>
      </c>
      <c r="C21" s="19">
        <v>1494149.5549999999</v>
      </c>
      <c r="D21" s="19">
        <v>5723.3990000000003</v>
      </c>
      <c r="E21" s="19">
        <v>5723.55</v>
      </c>
      <c r="F21" s="9" t="s">
        <v>131</v>
      </c>
      <c r="G21" s="8">
        <v>0.151</v>
      </c>
      <c r="H21" s="9">
        <f>ABS(Table3[[#This Row],[DeltaZ]])</f>
        <v>0.151</v>
      </c>
      <c r="I21" s="13"/>
      <c r="J21" s="6" t="s">
        <v>103</v>
      </c>
      <c r="K21" s="19">
        <v>3048648.1830000002</v>
      </c>
      <c r="L21" s="19">
        <v>1494149.5549999999</v>
      </c>
      <c r="M21" s="19">
        <v>5723.3990000000003</v>
      </c>
      <c r="N21" s="19">
        <v>5723.558</v>
      </c>
      <c r="O21" s="9" t="s">
        <v>131</v>
      </c>
      <c r="P21" s="8">
        <f>Table37[[#This Row],[DEMZ]]-Table37[[#This Row],[KnownZ]]</f>
        <v>0.15899999999965075</v>
      </c>
      <c r="Q21" s="9">
        <f>ABS(Table37[[#This Row],[DeltaZ]])</f>
        <v>0.15899999999965075</v>
      </c>
      <c r="R21" s="13"/>
      <c r="S21" s="6"/>
      <c r="T21" s="19"/>
      <c r="U21" s="19"/>
      <c r="V21" s="19"/>
      <c r="W21" s="19"/>
      <c r="X21" s="19"/>
      <c r="Y21" s="19"/>
      <c r="Z21" s="26"/>
    </row>
    <row r="22" spans="1:26" x14ac:dyDescent="0.25">
      <c r="A22" s="6" t="s">
        <v>104</v>
      </c>
      <c r="B22" s="19">
        <v>3043248.1269999999</v>
      </c>
      <c r="C22" s="19">
        <v>1494563.004</v>
      </c>
      <c r="D22" s="19">
        <v>5801.2969999999996</v>
      </c>
      <c r="E22" s="19">
        <v>5801.299</v>
      </c>
      <c r="F22" s="9" t="s">
        <v>131</v>
      </c>
      <c r="G22" s="8">
        <v>2E-3</v>
      </c>
      <c r="H22" s="9">
        <f>ABS(Table3[[#This Row],[DeltaZ]])</f>
        <v>2E-3</v>
      </c>
      <c r="I22" s="13"/>
      <c r="J22" s="6" t="s">
        <v>104</v>
      </c>
      <c r="K22" s="19">
        <v>3043248.1269999999</v>
      </c>
      <c r="L22" s="19">
        <v>1494563.004</v>
      </c>
      <c r="M22" s="19">
        <v>5801.2969999999996</v>
      </c>
      <c r="N22" s="19">
        <v>5801.2860000000001</v>
      </c>
      <c r="O22" s="9" t="s">
        <v>131</v>
      </c>
      <c r="P22" s="8">
        <f>Table37[[#This Row],[DEMZ]]-Table37[[#This Row],[KnownZ]]</f>
        <v>-1.0999999999512511E-2</v>
      </c>
      <c r="Q22" s="9">
        <f>ABS(Table37[[#This Row],[DeltaZ]])</f>
        <v>1.0999999999512511E-2</v>
      </c>
      <c r="R22" s="13"/>
      <c r="S22" s="6"/>
      <c r="T22" s="19"/>
      <c r="U22" s="19"/>
      <c r="V22" s="19"/>
      <c r="W22" s="19"/>
      <c r="X22" s="19"/>
      <c r="Y22" s="19"/>
      <c r="Z22" s="26"/>
    </row>
    <row r="23" spans="1:26" x14ac:dyDescent="0.25">
      <c r="A23" s="6" t="s">
        <v>105</v>
      </c>
      <c r="B23" s="9">
        <v>3033679.0890000002</v>
      </c>
      <c r="C23" s="9">
        <v>1495218.8259999999</v>
      </c>
      <c r="D23" s="9">
        <v>5969.3220000000001</v>
      </c>
      <c r="E23" s="9">
        <v>5969.57</v>
      </c>
      <c r="F23" s="9" t="s">
        <v>131</v>
      </c>
      <c r="G23" s="9">
        <v>0.248</v>
      </c>
      <c r="H23" s="9">
        <f>ABS(Table3[[#This Row],[DeltaZ]])</f>
        <v>0.248</v>
      </c>
      <c r="I23" s="13"/>
      <c r="J23" s="6" t="s">
        <v>105</v>
      </c>
      <c r="K23" s="9">
        <v>3033679.0890000002</v>
      </c>
      <c r="L23" s="9">
        <v>1495218.8259999999</v>
      </c>
      <c r="M23" s="9">
        <v>5969.3220000000001</v>
      </c>
      <c r="N23" s="9">
        <v>5969.57</v>
      </c>
      <c r="O23" s="9" t="s">
        <v>131</v>
      </c>
      <c r="P23" s="9">
        <f>Table37[[#This Row],[DEMZ]]-Table37[[#This Row],[KnownZ]]</f>
        <v>0.24799999999959255</v>
      </c>
      <c r="Q23" s="9">
        <f>ABS(Table37[[#This Row],[DeltaZ]])</f>
        <v>0.24799999999959255</v>
      </c>
      <c r="R23" s="13"/>
      <c r="S23" s="6"/>
      <c r="T23" s="19"/>
      <c r="U23" s="19"/>
      <c r="V23" s="19"/>
      <c r="W23" s="19"/>
      <c r="X23" s="19"/>
      <c r="Y23" s="19"/>
      <c r="Z23" s="26"/>
    </row>
    <row r="24" spans="1:26" x14ac:dyDescent="0.25">
      <c r="A24" s="6" t="s">
        <v>106</v>
      </c>
      <c r="B24" s="9">
        <v>3028430.61</v>
      </c>
      <c r="C24" s="9">
        <v>1491823.844</v>
      </c>
      <c r="D24" s="9">
        <v>6076.8159999999998</v>
      </c>
      <c r="E24" s="9">
        <v>6076.9430000000002</v>
      </c>
      <c r="F24" s="9" t="s">
        <v>131</v>
      </c>
      <c r="G24" s="9">
        <v>0.127</v>
      </c>
      <c r="H24" s="9">
        <f>ABS(Table3[[#This Row],[DeltaZ]])</f>
        <v>0.127</v>
      </c>
      <c r="I24" s="13"/>
      <c r="J24" s="6" t="s">
        <v>106</v>
      </c>
      <c r="K24" s="9">
        <v>3028430.61</v>
      </c>
      <c r="L24" s="9">
        <v>1491823.844</v>
      </c>
      <c r="M24" s="9">
        <v>6076.8159999999998</v>
      </c>
      <c r="N24" s="9">
        <v>6076.9089999999997</v>
      </c>
      <c r="O24" s="9" t="s">
        <v>131</v>
      </c>
      <c r="P24" s="9">
        <f>Table37[[#This Row],[DEMZ]]-Table37[[#This Row],[KnownZ]]</f>
        <v>9.2999999999847205E-2</v>
      </c>
      <c r="Q24" s="9">
        <f>ABS(Table37[[#This Row],[DeltaZ]])</f>
        <v>9.2999999999847205E-2</v>
      </c>
      <c r="R24" s="13"/>
      <c r="S24" s="6"/>
      <c r="T24" s="19"/>
      <c r="U24" s="19"/>
      <c r="V24" s="19"/>
      <c r="W24" s="19"/>
      <c r="X24" s="19"/>
      <c r="Y24" s="19"/>
      <c r="Z24" s="13"/>
    </row>
    <row r="25" spans="1:26" x14ac:dyDescent="0.25">
      <c r="A25" s="6" t="s">
        <v>107</v>
      </c>
      <c r="B25" s="9">
        <v>3004634.5759999999</v>
      </c>
      <c r="C25" s="9">
        <v>1491070.9890000001</v>
      </c>
      <c r="D25" s="9">
        <v>6746.5339999999997</v>
      </c>
      <c r="E25" s="9">
        <v>6746.5870000000004</v>
      </c>
      <c r="F25" s="9" t="s">
        <v>131</v>
      </c>
      <c r="G25" s="9">
        <v>5.2999999999999999E-2</v>
      </c>
      <c r="H25" s="9">
        <f>ABS(Table3[[#This Row],[DeltaZ]])</f>
        <v>5.2999999999999999E-2</v>
      </c>
      <c r="I25" s="13"/>
      <c r="J25" s="6" t="s">
        <v>107</v>
      </c>
      <c r="K25" s="9">
        <v>3004634.5759999999</v>
      </c>
      <c r="L25" s="9">
        <v>1491070.9890000001</v>
      </c>
      <c r="M25" s="9">
        <v>6746.5339999999997</v>
      </c>
      <c r="N25" s="9">
        <v>6746.5649999999996</v>
      </c>
      <c r="O25" s="9" t="s">
        <v>131</v>
      </c>
      <c r="P25" s="9">
        <f>Table37[[#This Row],[DEMZ]]-Table37[[#This Row],[KnownZ]]</f>
        <v>3.0999999999949068E-2</v>
      </c>
      <c r="Q25" s="9">
        <f>ABS(Table37[[#This Row],[DeltaZ]])</f>
        <v>3.0999999999949068E-2</v>
      </c>
      <c r="R25" s="13"/>
      <c r="S25" s="6"/>
      <c r="T25" s="19"/>
      <c r="U25" s="19"/>
      <c r="V25" s="19"/>
      <c r="W25" s="19"/>
      <c r="X25" s="19"/>
      <c r="Y25" s="19"/>
      <c r="Z25" s="13"/>
    </row>
    <row r="26" spans="1:26" x14ac:dyDescent="0.25">
      <c r="A26" s="6" t="s">
        <v>108</v>
      </c>
      <c r="B26" s="9">
        <v>2992610.0890000002</v>
      </c>
      <c r="C26" s="9">
        <v>1496342.3829999999</v>
      </c>
      <c r="D26" s="9">
        <v>7005.915</v>
      </c>
      <c r="E26" s="9">
        <v>7006.067</v>
      </c>
      <c r="F26" s="9" t="s">
        <v>131</v>
      </c>
      <c r="G26" s="9">
        <v>0.152</v>
      </c>
      <c r="H26" s="9">
        <f>ABS(Table3[[#This Row],[DeltaZ]])</f>
        <v>0.152</v>
      </c>
      <c r="I26" s="13"/>
      <c r="J26" s="6" t="s">
        <v>108</v>
      </c>
      <c r="K26" s="9">
        <v>2992610.0890000002</v>
      </c>
      <c r="L26" s="9">
        <v>1496342.3829999999</v>
      </c>
      <c r="M26" s="9">
        <v>7005.915</v>
      </c>
      <c r="N26" s="9">
        <v>7006.0889999999999</v>
      </c>
      <c r="O26" s="9" t="s">
        <v>131</v>
      </c>
      <c r="P26" s="9">
        <f>Table37[[#This Row],[DEMZ]]-Table37[[#This Row],[KnownZ]]</f>
        <v>0.17399999999997817</v>
      </c>
      <c r="Q26" s="9">
        <f>ABS(Table37[[#This Row],[DeltaZ]])</f>
        <v>0.17399999999997817</v>
      </c>
      <c r="R26" s="13"/>
      <c r="S26" s="6"/>
      <c r="T26" s="19"/>
      <c r="U26" s="19"/>
      <c r="V26" s="19"/>
      <c r="W26" s="19"/>
      <c r="X26" s="19"/>
      <c r="Y26" s="19"/>
      <c r="Z26" s="13"/>
    </row>
    <row r="27" spans="1:26" x14ac:dyDescent="0.25">
      <c r="A27" s="6" t="s">
        <v>109</v>
      </c>
      <c r="B27" s="9">
        <v>2977222.7779999999</v>
      </c>
      <c r="C27" s="9">
        <v>1497688.12</v>
      </c>
      <c r="D27" s="9">
        <v>7166.5060000000003</v>
      </c>
      <c r="E27" s="9">
        <v>7166.47</v>
      </c>
      <c r="F27" s="9" t="s">
        <v>131</v>
      </c>
      <c r="G27" s="9">
        <v>-3.5999999999999997E-2</v>
      </c>
      <c r="H27" s="9">
        <f>ABS(Table3[[#This Row],[DeltaZ]])</f>
        <v>3.5999999999999997E-2</v>
      </c>
      <c r="I27" s="13"/>
      <c r="J27" s="6" t="s">
        <v>109</v>
      </c>
      <c r="K27" s="9">
        <v>2977222.7779999999</v>
      </c>
      <c r="L27" s="9">
        <v>1497688.12</v>
      </c>
      <c r="M27" s="9">
        <v>7166.5060000000003</v>
      </c>
      <c r="N27" s="9">
        <v>7166.5230000000001</v>
      </c>
      <c r="O27" s="9" t="s">
        <v>131</v>
      </c>
      <c r="P27" s="9">
        <f>Table37[[#This Row],[DEMZ]]-Table37[[#This Row],[KnownZ]]</f>
        <v>1.6999999999825377E-2</v>
      </c>
      <c r="Q27" s="9">
        <f>ABS(Table37[[#This Row],[DeltaZ]])</f>
        <v>1.6999999999825377E-2</v>
      </c>
      <c r="R27" s="13"/>
      <c r="S27" s="6"/>
      <c r="T27" s="19"/>
      <c r="U27" s="19"/>
      <c r="V27" s="19"/>
      <c r="W27" s="19"/>
      <c r="X27" s="19"/>
      <c r="Y27" s="19"/>
      <c r="Z27" s="13"/>
    </row>
    <row r="28" spans="1:26" x14ac:dyDescent="0.25">
      <c r="A28" s="6" t="s">
        <v>110</v>
      </c>
      <c r="B28" s="9">
        <v>2981137.2760000001</v>
      </c>
      <c r="C28" s="9">
        <v>1387438.209</v>
      </c>
      <c r="D28" s="9">
        <v>7902.3019999999997</v>
      </c>
      <c r="E28" s="9">
        <v>7901.9610000000002</v>
      </c>
      <c r="F28" s="9" t="s">
        <v>131</v>
      </c>
      <c r="G28" s="9">
        <v>-0.34100000000000003</v>
      </c>
      <c r="H28" s="9">
        <f>ABS(Table3[[#This Row],[DeltaZ]])</f>
        <v>0.34100000000000003</v>
      </c>
      <c r="I28" s="13"/>
      <c r="J28" s="6" t="s">
        <v>110</v>
      </c>
      <c r="K28" s="9">
        <v>2981137.2760000001</v>
      </c>
      <c r="L28" s="9">
        <v>1387438.209</v>
      </c>
      <c r="M28" s="9">
        <v>7902.3019999999997</v>
      </c>
      <c r="N28" s="9">
        <v>7901.9610000000002</v>
      </c>
      <c r="O28" s="9" t="s">
        <v>131</v>
      </c>
      <c r="P28" s="9">
        <f>Table37[[#This Row],[DEMZ]]-Table37[[#This Row],[KnownZ]]</f>
        <v>-0.34099999999943975</v>
      </c>
      <c r="Q28" s="9">
        <f>ABS(Table37[[#This Row],[DeltaZ]])</f>
        <v>0.34099999999943975</v>
      </c>
      <c r="R28" s="13"/>
      <c r="S28" s="6"/>
      <c r="T28" s="19"/>
      <c r="U28" s="19"/>
      <c r="V28" s="19"/>
      <c r="W28" s="19"/>
      <c r="X28" s="19"/>
      <c r="Y28" s="19"/>
      <c r="Z28" s="13"/>
    </row>
    <row r="29" spans="1:26" x14ac:dyDescent="0.25">
      <c r="A29" s="6" t="s">
        <v>111</v>
      </c>
      <c r="B29" s="9">
        <v>2987343.8650000002</v>
      </c>
      <c r="C29" s="9">
        <v>1382859.76</v>
      </c>
      <c r="D29" s="9">
        <v>7682.5240000000003</v>
      </c>
      <c r="E29" s="9">
        <v>7682.54</v>
      </c>
      <c r="F29" s="9" t="s">
        <v>131</v>
      </c>
      <c r="G29" s="9">
        <v>1.6E-2</v>
      </c>
      <c r="H29" s="9">
        <f>ABS(Table3[[#This Row],[DeltaZ]])</f>
        <v>1.6E-2</v>
      </c>
      <c r="I29" s="13"/>
      <c r="J29" s="6" t="s">
        <v>111</v>
      </c>
      <c r="K29" s="9">
        <v>2987343.8650000002</v>
      </c>
      <c r="L29" s="9">
        <v>1382859.76</v>
      </c>
      <c r="M29" s="9">
        <v>7682.5240000000003</v>
      </c>
      <c r="N29" s="9">
        <v>7682.51</v>
      </c>
      <c r="O29" s="9" t="s">
        <v>131</v>
      </c>
      <c r="P29" s="9">
        <f>Table37[[#This Row],[DEMZ]]-Table37[[#This Row],[KnownZ]]</f>
        <v>-1.4000000000123691E-2</v>
      </c>
      <c r="Q29" s="9">
        <f>ABS(Table37[[#This Row],[DeltaZ]])</f>
        <v>1.4000000000123691E-2</v>
      </c>
      <c r="R29" s="13"/>
      <c r="S29" s="6"/>
      <c r="T29" s="19"/>
      <c r="U29" s="19"/>
      <c r="V29" s="19"/>
      <c r="W29" s="19"/>
      <c r="X29" s="19"/>
      <c r="Y29" s="19"/>
      <c r="Z29" s="13"/>
    </row>
    <row r="30" spans="1:26" x14ac:dyDescent="0.25">
      <c r="A30" s="6" t="s">
        <v>112</v>
      </c>
      <c r="B30" s="9">
        <v>3005304.3459999999</v>
      </c>
      <c r="C30" s="9">
        <v>1380118.659</v>
      </c>
      <c r="D30" s="9">
        <v>7447.3779999999997</v>
      </c>
      <c r="E30" s="9">
        <v>7447.3890000000001</v>
      </c>
      <c r="F30" s="9" t="s">
        <v>131</v>
      </c>
      <c r="G30" s="9">
        <v>1.0999999999999999E-2</v>
      </c>
      <c r="H30" s="9">
        <f>ABS(Table3[[#This Row],[DeltaZ]])</f>
        <v>1.0999999999999999E-2</v>
      </c>
      <c r="I30" s="13"/>
      <c r="J30" s="6" t="s">
        <v>112</v>
      </c>
      <c r="K30" s="9">
        <v>3005304.3459999999</v>
      </c>
      <c r="L30" s="9">
        <v>1380118.659</v>
      </c>
      <c r="M30" s="9">
        <v>7447.3779999999997</v>
      </c>
      <c r="N30" s="9">
        <v>7447.3689999999997</v>
      </c>
      <c r="O30" s="9" t="s">
        <v>131</v>
      </c>
      <c r="P30" s="9">
        <f>Table37[[#This Row],[DEMZ]]-Table37[[#This Row],[KnownZ]]</f>
        <v>-9.0000000000145519E-3</v>
      </c>
      <c r="Q30" s="9">
        <f>ABS(Table37[[#This Row],[DeltaZ]])</f>
        <v>9.0000000000145519E-3</v>
      </c>
      <c r="R30" s="13"/>
      <c r="S30" s="6"/>
      <c r="T30" s="19"/>
      <c r="U30" s="19"/>
      <c r="V30" s="19"/>
      <c r="W30" s="19"/>
      <c r="X30" s="19"/>
      <c r="Y30" s="19"/>
      <c r="Z30" s="13"/>
    </row>
    <row r="31" spans="1:26" x14ac:dyDescent="0.25">
      <c r="A31" s="6" t="s">
        <v>113</v>
      </c>
      <c r="B31" s="9">
        <v>3014189.5150000001</v>
      </c>
      <c r="C31" s="9">
        <v>1385296.4569999999</v>
      </c>
      <c r="D31" s="9">
        <v>7244.5839999999998</v>
      </c>
      <c r="E31" s="9">
        <v>7244.5259999999998</v>
      </c>
      <c r="F31" s="9" t="s">
        <v>131</v>
      </c>
      <c r="G31" s="9">
        <v>-5.8000000000000003E-2</v>
      </c>
      <c r="H31" s="9">
        <f>ABS(Table3[[#This Row],[DeltaZ]])</f>
        <v>5.8000000000000003E-2</v>
      </c>
      <c r="I31" s="13"/>
      <c r="J31" s="6" t="s">
        <v>113</v>
      </c>
      <c r="K31" s="9">
        <v>3014189.5150000001</v>
      </c>
      <c r="L31" s="9">
        <v>1385296.4569999999</v>
      </c>
      <c r="M31" s="9">
        <v>7244.5839999999998</v>
      </c>
      <c r="N31" s="9">
        <v>7244.5290000000005</v>
      </c>
      <c r="O31" s="9" t="s">
        <v>131</v>
      </c>
      <c r="P31" s="9">
        <f>Table37[[#This Row],[DEMZ]]-Table37[[#This Row],[KnownZ]]</f>
        <v>-5.4999999999381544E-2</v>
      </c>
      <c r="Q31" s="9">
        <f>ABS(Table37[[#This Row],[DeltaZ]])</f>
        <v>5.4999999999381544E-2</v>
      </c>
      <c r="R31" s="13"/>
      <c r="S31" s="6"/>
      <c r="T31" s="19"/>
      <c r="U31" s="19"/>
      <c r="V31" s="19"/>
      <c r="W31" s="19"/>
      <c r="X31" s="19"/>
      <c r="Y31" s="19"/>
      <c r="Z31" s="13"/>
    </row>
    <row r="32" spans="1:26" x14ac:dyDescent="0.25">
      <c r="A32" s="6" t="s">
        <v>114</v>
      </c>
      <c r="B32" s="9">
        <v>3024742.8429999999</v>
      </c>
      <c r="C32" s="9">
        <v>1391752.1969999999</v>
      </c>
      <c r="D32" s="9">
        <v>6962.8739999999998</v>
      </c>
      <c r="E32" s="9">
        <v>6962.6570000000002</v>
      </c>
      <c r="F32" s="9" t="s">
        <v>131</v>
      </c>
      <c r="G32" s="9">
        <v>-0.217</v>
      </c>
      <c r="H32" s="9">
        <f>ABS(Table3[[#This Row],[DeltaZ]])</f>
        <v>0.217</v>
      </c>
      <c r="I32" s="13"/>
      <c r="J32" s="6" t="s">
        <v>114</v>
      </c>
      <c r="K32" s="9">
        <v>3024742.8429999999</v>
      </c>
      <c r="L32" s="9">
        <v>1391752.1969999999</v>
      </c>
      <c r="M32" s="9">
        <v>6962.8739999999998</v>
      </c>
      <c r="N32" s="9">
        <v>6962.67</v>
      </c>
      <c r="O32" s="9" t="s">
        <v>131</v>
      </c>
      <c r="P32" s="9">
        <f>Table37[[#This Row],[DEMZ]]-Table37[[#This Row],[KnownZ]]</f>
        <v>-0.20399999999972351</v>
      </c>
      <c r="Q32" s="9">
        <f>ABS(Table37[[#This Row],[DeltaZ]])</f>
        <v>0.20399999999972351</v>
      </c>
      <c r="R32" s="13"/>
      <c r="S32" s="6"/>
      <c r="T32" s="19"/>
      <c r="U32" s="19"/>
      <c r="V32" s="19"/>
      <c r="W32" s="19"/>
      <c r="X32" s="19"/>
      <c r="Y32" s="19"/>
      <c r="Z32" s="13"/>
    </row>
    <row r="33" spans="1:26" x14ac:dyDescent="0.25">
      <c r="A33" s="32" t="s">
        <v>115</v>
      </c>
      <c r="B33" s="35">
        <v>3039328.17</v>
      </c>
      <c r="C33" s="35">
        <v>1395248.8189999999</v>
      </c>
      <c r="D33" s="35">
        <v>6442.1559999999999</v>
      </c>
      <c r="E33" s="35">
        <v>6441.9939999999997</v>
      </c>
      <c r="F33" s="9" t="s">
        <v>131</v>
      </c>
      <c r="G33" s="35">
        <v>-0.16200000000000001</v>
      </c>
      <c r="H33" s="35">
        <f>ABS(Table3[[#This Row],[DeltaZ]])</f>
        <v>0.16200000000000001</v>
      </c>
      <c r="I33" s="13"/>
      <c r="J33" s="32" t="s">
        <v>115</v>
      </c>
      <c r="K33" s="35">
        <v>3039328.17</v>
      </c>
      <c r="L33" s="35">
        <v>1395248.8189999999</v>
      </c>
      <c r="M33" s="35">
        <v>6442.1559999999999</v>
      </c>
      <c r="N33" s="35">
        <v>6441.9629999999997</v>
      </c>
      <c r="O33" s="9" t="s">
        <v>131</v>
      </c>
      <c r="P33" s="35">
        <f>Table37[[#This Row],[DEMZ]]-Table37[[#This Row],[KnownZ]]</f>
        <v>-0.193000000000211</v>
      </c>
      <c r="Q33" s="35">
        <f>ABS(Table37[[#This Row],[DeltaZ]])</f>
        <v>0.193000000000211</v>
      </c>
      <c r="R33" s="13"/>
      <c r="S33" s="30"/>
      <c r="T33"/>
      <c r="U33"/>
      <c r="V33"/>
      <c r="W33"/>
      <c r="X33"/>
      <c r="Y33"/>
      <c r="Z33" s="13"/>
    </row>
    <row r="34" spans="1:26" x14ac:dyDescent="0.25">
      <c r="A34" s="32" t="s">
        <v>116</v>
      </c>
      <c r="B34" s="35">
        <v>3060362.87</v>
      </c>
      <c r="C34" s="35">
        <v>1396007.4269999999</v>
      </c>
      <c r="D34" s="35">
        <v>5705.9210000000003</v>
      </c>
      <c r="E34" s="35">
        <v>5706.0640000000003</v>
      </c>
      <c r="F34" s="9" t="s">
        <v>131</v>
      </c>
      <c r="G34" s="35">
        <v>0.14299999999999999</v>
      </c>
      <c r="H34" s="35">
        <f>ABS(Table3[[#This Row],[DeltaZ]])</f>
        <v>0.14299999999999999</v>
      </c>
      <c r="I34" s="13"/>
      <c r="J34" s="32" t="s">
        <v>116</v>
      </c>
      <c r="K34" s="35">
        <v>3060362.87</v>
      </c>
      <c r="L34" s="35">
        <v>1396007.4269999999</v>
      </c>
      <c r="M34" s="35">
        <v>5705.9210000000003</v>
      </c>
      <c r="N34" s="35">
        <v>5706.0929999999998</v>
      </c>
      <c r="O34" s="9" t="s">
        <v>131</v>
      </c>
      <c r="P34" s="35">
        <f>Table37[[#This Row],[DEMZ]]-Table37[[#This Row],[KnownZ]]</f>
        <v>0.17199999999957072</v>
      </c>
      <c r="Q34" s="35">
        <f>ABS(Table37[[#This Row],[DeltaZ]])</f>
        <v>0.17199999999957072</v>
      </c>
      <c r="R34" s="13"/>
      <c r="S34" s="30"/>
      <c r="T34"/>
      <c r="U34"/>
      <c r="V34"/>
      <c r="W34"/>
      <c r="X34"/>
      <c r="Y34"/>
      <c r="Z34" s="13"/>
    </row>
    <row r="35" spans="1:26" x14ac:dyDescent="0.25">
      <c r="A35" s="32" t="s">
        <v>117</v>
      </c>
      <c r="B35" s="35">
        <v>3068097.2</v>
      </c>
      <c r="C35" s="35">
        <v>1394360.4439999999</v>
      </c>
      <c r="D35" s="35">
        <v>5550.2659999999996</v>
      </c>
      <c r="E35" s="35">
        <v>5550.1450000000004</v>
      </c>
      <c r="F35" s="9" t="s">
        <v>131</v>
      </c>
      <c r="G35" s="35">
        <v>-0.121</v>
      </c>
      <c r="H35" s="35">
        <f>ABS(Table3[[#This Row],[DeltaZ]])</f>
        <v>0.121</v>
      </c>
      <c r="I35" s="13"/>
      <c r="J35" s="32" t="s">
        <v>117</v>
      </c>
      <c r="K35" s="35">
        <v>3068097.2</v>
      </c>
      <c r="L35" s="35">
        <v>1394360.4439999999</v>
      </c>
      <c r="M35" s="35">
        <v>5550.2659999999996</v>
      </c>
      <c r="N35" s="35">
        <v>5550.1469999999999</v>
      </c>
      <c r="O35" s="9" t="s">
        <v>131</v>
      </c>
      <c r="P35" s="35">
        <f>Table37[[#This Row],[DEMZ]]-Table37[[#This Row],[KnownZ]]</f>
        <v>-0.11899999999968713</v>
      </c>
      <c r="Q35" s="35">
        <f>ABS(Table37[[#This Row],[DeltaZ]])</f>
        <v>0.11899999999968713</v>
      </c>
      <c r="R35" s="13"/>
      <c r="S35" s="30"/>
      <c r="T35"/>
      <c r="U35"/>
      <c r="V35"/>
      <c r="W35"/>
      <c r="X35"/>
      <c r="Y35"/>
      <c r="Z35" s="13"/>
    </row>
    <row r="36" spans="1:26" x14ac:dyDescent="0.25">
      <c r="A36" s="32" t="s">
        <v>118</v>
      </c>
      <c r="B36" s="35">
        <v>3098896.574</v>
      </c>
      <c r="C36" s="35">
        <v>1391181.7990000001</v>
      </c>
      <c r="D36" s="35">
        <v>5048.58</v>
      </c>
      <c r="E36" s="35">
        <v>5048.5420000000004</v>
      </c>
      <c r="F36" s="9" t="s">
        <v>131</v>
      </c>
      <c r="G36" s="35">
        <v>-3.7999999999999999E-2</v>
      </c>
      <c r="H36" s="35">
        <f>ABS(Table3[[#This Row],[DeltaZ]])</f>
        <v>3.7999999999999999E-2</v>
      </c>
      <c r="I36" s="13"/>
      <c r="J36" s="32" t="s">
        <v>118</v>
      </c>
      <c r="K36" s="35">
        <v>3098896.574</v>
      </c>
      <c r="L36" s="35">
        <v>1391181.7990000001</v>
      </c>
      <c r="M36" s="35">
        <v>5048.58</v>
      </c>
      <c r="N36" s="35">
        <v>5048.5330000000004</v>
      </c>
      <c r="O36" s="9" t="s">
        <v>131</v>
      </c>
      <c r="P36" s="35">
        <f>Table37[[#This Row],[DEMZ]]-Table37[[#This Row],[KnownZ]]</f>
        <v>-4.6999999999570719E-2</v>
      </c>
      <c r="Q36" s="35">
        <f>ABS(Table37[[#This Row],[DeltaZ]])</f>
        <v>4.6999999999570719E-2</v>
      </c>
      <c r="R36" s="13"/>
      <c r="S36" s="30"/>
      <c r="T36"/>
      <c r="U36"/>
      <c r="V36"/>
      <c r="W36"/>
      <c r="X36"/>
      <c r="Y36"/>
      <c r="Z36" s="13"/>
    </row>
    <row r="37" spans="1:26" x14ac:dyDescent="0.25">
      <c r="A37" s="32" t="s">
        <v>119</v>
      </c>
      <c r="B37" s="35">
        <v>3125623.625</v>
      </c>
      <c r="C37" s="35">
        <v>1391203.4680000001</v>
      </c>
      <c r="D37" s="35">
        <v>4964.8909999999996</v>
      </c>
      <c r="E37" s="35">
        <v>4965.2969999999996</v>
      </c>
      <c r="F37" s="9" t="s">
        <v>131</v>
      </c>
      <c r="G37" s="35">
        <v>0.40600000000000003</v>
      </c>
      <c r="H37" s="35">
        <f>ABS(Table3[[#This Row],[DeltaZ]])</f>
        <v>0.40600000000000003</v>
      </c>
      <c r="I37" s="13"/>
      <c r="J37" s="32" t="s">
        <v>119</v>
      </c>
      <c r="K37" s="35">
        <v>3125623.625</v>
      </c>
      <c r="L37" s="35">
        <v>1391203.4680000001</v>
      </c>
      <c r="M37" s="35">
        <v>4964.8909999999996</v>
      </c>
      <c r="N37" s="35">
        <v>4965.3029999999999</v>
      </c>
      <c r="O37" s="9" t="s">
        <v>131</v>
      </c>
      <c r="P37" s="35">
        <f>Table37[[#This Row],[DEMZ]]-Table37[[#This Row],[KnownZ]]</f>
        <v>0.41200000000026193</v>
      </c>
      <c r="Q37" s="35">
        <f>ABS(Table37[[#This Row],[DeltaZ]])</f>
        <v>0.41200000000026193</v>
      </c>
      <c r="R37" s="13"/>
      <c r="S37" s="30"/>
      <c r="T37"/>
      <c r="U37"/>
      <c r="V37"/>
      <c r="W37"/>
      <c r="X37"/>
      <c r="Y37"/>
      <c r="Z37" s="13"/>
    </row>
    <row r="38" spans="1:26" x14ac:dyDescent="0.25">
      <c r="A38" s="32" t="s">
        <v>120</v>
      </c>
      <c r="B38" s="35">
        <v>3159738.7930000001</v>
      </c>
      <c r="C38" s="35">
        <v>1382394.3119999999</v>
      </c>
      <c r="D38" s="35">
        <v>4841.2709999999997</v>
      </c>
      <c r="E38" s="35">
        <v>4841.1989999999996</v>
      </c>
      <c r="F38" s="9" t="s">
        <v>131</v>
      </c>
      <c r="G38" s="35">
        <v>-7.1999999999999995E-2</v>
      </c>
      <c r="H38" s="35">
        <f>ABS(Table3[[#This Row],[DeltaZ]])</f>
        <v>7.1999999999999995E-2</v>
      </c>
      <c r="I38" s="13"/>
      <c r="J38" s="32" t="s">
        <v>120</v>
      </c>
      <c r="K38" s="35">
        <v>3159738.7930000001</v>
      </c>
      <c r="L38" s="35">
        <v>1382394.3119999999</v>
      </c>
      <c r="M38" s="35">
        <v>4841.2709999999997</v>
      </c>
      <c r="N38" s="35">
        <v>4841.2020000000002</v>
      </c>
      <c r="O38" s="9" t="s">
        <v>131</v>
      </c>
      <c r="P38" s="35">
        <f>Table37[[#This Row],[DEMZ]]-Table37[[#This Row],[KnownZ]]</f>
        <v>-6.8999999999505235E-2</v>
      </c>
      <c r="Q38" s="35">
        <f>ABS(Table37[[#This Row],[DeltaZ]])</f>
        <v>6.8999999999505235E-2</v>
      </c>
      <c r="R38" s="13"/>
      <c r="S38" s="30"/>
      <c r="T38"/>
      <c r="U38"/>
      <c r="V38"/>
      <c r="W38"/>
      <c r="X38"/>
      <c r="Y38"/>
      <c r="Z38" s="13"/>
    </row>
    <row r="39" spans="1:26" x14ac:dyDescent="0.25">
      <c r="A39" s="32" t="s">
        <v>121</v>
      </c>
      <c r="B39" s="35">
        <v>3118585.8640000001</v>
      </c>
      <c r="C39" s="35">
        <v>1370084.227</v>
      </c>
      <c r="D39" s="35">
        <v>5123.5129999999999</v>
      </c>
      <c r="E39" s="35">
        <v>5123.4250000000002</v>
      </c>
      <c r="F39" s="9" t="s">
        <v>131</v>
      </c>
      <c r="G39" s="35">
        <v>-8.7999999999999995E-2</v>
      </c>
      <c r="H39" s="35">
        <f>ABS(Table3[[#This Row],[DeltaZ]])</f>
        <v>8.7999999999999995E-2</v>
      </c>
      <c r="J39" s="32" t="s">
        <v>121</v>
      </c>
      <c r="K39" s="35">
        <v>3118585.8640000001</v>
      </c>
      <c r="L39" s="35">
        <v>1370084.227</v>
      </c>
      <c r="M39" s="35">
        <v>5123.5129999999999</v>
      </c>
      <c r="N39" s="35">
        <v>5123.4340000000002</v>
      </c>
      <c r="O39" s="9" t="s">
        <v>131</v>
      </c>
      <c r="P39" s="35">
        <f>Table37[[#This Row],[DEMZ]]-Table37[[#This Row],[KnownZ]]</f>
        <v>-7.8999999999723514E-2</v>
      </c>
      <c r="Q39" s="35">
        <f>ABS(Table37[[#This Row],[DeltaZ]])</f>
        <v>7.8999999999723514E-2</v>
      </c>
      <c r="S39" s="30"/>
      <c r="T39"/>
      <c r="U39"/>
      <c r="V39"/>
      <c r="W39"/>
      <c r="X39"/>
      <c r="Y39"/>
    </row>
    <row r="40" spans="1:26" x14ac:dyDescent="0.25">
      <c r="A40" s="32" t="s">
        <v>122</v>
      </c>
      <c r="B40" s="35">
        <v>3085553.926</v>
      </c>
      <c r="C40" s="35">
        <v>1386193.8089999999</v>
      </c>
      <c r="D40" s="35">
        <v>5234.1499999999996</v>
      </c>
      <c r="E40" s="35">
        <v>5234.0820000000003</v>
      </c>
      <c r="F40" s="9" t="s">
        <v>131</v>
      </c>
      <c r="G40" s="35">
        <v>-6.8000000000000005E-2</v>
      </c>
      <c r="H40" s="35">
        <f>ABS(Table3[[#This Row],[DeltaZ]])</f>
        <v>6.8000000000000005E-2</v>
      </c>
      <c r="J40" s="32" t="s">
        <v>122</v>
      </c>
      <c r="K40" s="35">
        <v>3085553.926</v>
      </c>
      <c r="L40" s="35">
        <v>1386193.8089999999</v>
      </c>
      <c r="M40" s="35">
        <v>5234.1499999999996</v>
      </c>
      <c r="N40" s="35">
        <v>5234.0929999999998</v>
      </c>
      <c r="O40" s="9" t="s">
        <v>131</v>
      </c>
      <c r="P40" s="35">
        <f>Table37[[#This Row],[DEMZ]]-Table37[[#This Row],[KnownZ]]</f>
        <v>-5.6999999999788997E-2</v>
      </c>
      <c r="Q40" s="35">
        <f>ABS(Table37[[#This Row],[DeltaZ]])</f>
        <v>5.6999999999788997E-2</v>
      </c>
    </row>
    <row r="41" spans="1:26" x14ac:dyDescent="0.25">
      <c r="A41" s="32" t="s">
        <v>123</v>
      </c>
      <c r="B41" s="35">
        <v>3014026.8470000001</v>
      </c>
      <c r="C41" s="35">
        <v>1371893.307</v>
      </c>
      <c r="D41" s="35">
        <v>7959.1840000000002</v>
      </c>
      <c r="E41" s="35">
        <v>7959.058</v>
      </c>
      <c r="F41" s="9" t="s">
        <v>131</v>
      </c>
      <c r="G41" s="35">
        <v>-0.126</v>
      </c>
      <c r="H41" s="35">
        <f>ABS(Table3[[#This Row],[DeltaZ]])</f>
        <v>0.126</v>
      </c>
      <c r="J41" s="32" t="s">
        <v>123</v>
      </c>
      <c r="K41" s="35">
        <v>3014026.8470000001</v>
      </c>
      <c r="L41" s="35">
        <v>1371893.307</v>
      </c>
      <c r="M41" s="35">
        <v>7959.1840000000002</v>
      </c>
      <c r="N41" s="35">
        <v>7959.0919999999996</v>
      </c>
      <c r="O41" s="9" t="s">
        <v>131</v>
      </c>
      <c r="P41" s="35">
        <f>Table37[[#This Row],[DEMZ]]-Table37[[#This Row],[KnownZ]]</f>
        <v>-9.2000000000552973E-2</v>
      </c>
      <c r="Q41" s="35">
        <f>ABS(Table37[[#This Row],[DeltaZ]])</f>
        <v>9.2000000000552973E-2</v>
      </c>
    </row>
    <row r="42" spans="1:26" x14ac:dyDescent="0.25">
      <c r="A42" s="32" t="s">
        <v>124</v>
      </c>
      <c r="B42" s="35">
        <v>3033800.44</v>
      </c>
      <c r="C42" s="35">
        <v>1558946.9180000001</v>
      </c>
      <c r="D42" s="35">
        <v>6656.6959999999999</v>
      </c>
      <c r="E42" s="35">
        <v>6656.7330000000002</v>
      </c>
      <c r="F42" s="9" t="s">
        <v>131</v>
      </c>
      <c r="G42" s="35">
        <v>3.6999999999999998E-2</v>
      </c>
      <c r="H42" s="35">
        <f>ABS(Table3[[#This Row],[DeltaZ]])</f>
        <v>3.6999999999999998E-2</v>
      </c>
      <c r="J42" s="32" t="s">
        <v>124</v>
      </c>
      <c r="K42" s="35">
        <v>3033800.44</v>
      </c>
      <c r="L42" s="35">
        <v>1558946.9180000001</v>
      </c>
      <c r="M42" s="35">
        <v>6656.6959999999999</v>
      </c>
      <c r="N42" s="35">
        <v>6656.7139999999999</v>
      </c>
      <c r="O42" s="9" t="s">
        <v>131</v>
      </c>
      <c r="P42" s="35">
        <f>Table37[[#This Row],[DEMZ]]-Table37[[#This Row],[KnownZ]]</f>
        <v>1.8000000000029104E-2</v>
      </c>
      <c r="Q42" s="35">
        <f>ABS(Table37[[#This Row],[DeltaZ]])</f>
        <v>1.8000000000029104E-2</v>
      </c>
    </row>
    <row r="43" spans="1:26" x14ac:dyDescent="0.25">
      <c r="A43" s="32" t="s">
        <v>125</v>
      </c>
      <c r="B43" s="35">
        <v>3009971.531</v>
      </c>
      <c r="C43" s="35">
        <v>1518008.2830000001</v>
      </c>
      <c r="D43" s="35">
        <v>7659.174</v>
      </c>
      <c r="E43" s="35">
        <v>7659.06</v>
      </c>
      <c r="F43" s="9" t="s">
        <v>131</v>
      </c>
      <c r="G43" s="35">
        <v>-0.114</v>
      </c>
      <c r="H43" s="35">
        <f>ABS(Table3[[#This Row],[DeltaZ]])</f>
        <v>0.114</v>
      </c>
      <c r="J43" s="32" t="s">
        <v>125</v>
      </c>
      <c r="K43" s="35">
        <v>3009971.531</v>
      </c>
      <c r="L43" s="35">
        <v>1518008.2830000001</v>
      </c>
      <c r="M43" s="35">
        <v>7659.174</v>
      </c>
      <c r="N43" s="35">
        <v>7659.0720000000001</v>
      </c>
      <c r="O43" s="9" t="s">
        <v>131</v>
      </c>
      <c r="P43" s="35">
        <f>Table37[[#This Row],[DEMZ]]-Table37[[#This Row],[KnownZ]]</f>
        <v>-0.10199999999986176</v>
      </c>
      <c r="Q43" s="35">
        <f>ABS(Table37[[#This Row],[DeltaZ]])</f>
        <v>0.10199999999986176</v>
      </c>
    </row>
    <row r="44" spans="1:26" x14ac:dyDescent="0.25">
      <c r="A44" s="32" t="s">
        <v>126</v>
      </c>
      <c r="B44" s="35">
        <v>3041411.7310000001</v>
      </c>
      <c r="C44" s="35">
        <v>1522202.4</v>
      </c>
      <c r="D44" s="35">
        <v>6348.61</v>
      </c>
      <c r="E44" s="35">
        <v>6348.8980000000001</v>
      </c>
      <c r="F44" s="9" t="s">
        <v>131</v>
      </c>
      <c r="G44" s="35">
        <v>0.28799999999999998</v>
      </c>
      <c r="H44" s="35">
        <f>ABS(Table3[[#This Row],[DeltaZ]])</f>
        <v>0.28799999999999998</v>
      </c>
      <c r="J44" s="32" t="s">
        <v>126</v>
      </c>
      <c r="K44" s="35">
        <v>3041411.7310000001</v>
      </c>
      <c r="L44" s="35">
        <v>1522202.4</v>
      </c>
      <c r="M44" s="35">
        <v>6348.61</v>
      </c>
      <c r="N44" s="35">
        <v>6348.8990000000003</v>
      </c>
      <c r="O44" s="9" t="s">
        <v>131</v>
      </c>
      <c r="P44" s="35">
        <f>Table37[[#This Row],[DEMZ]]-Table37[[#This Row],[KnownZ]]</f>
        <v>0.28900000000066939</v>
      </c>
      <c r="Q44" s="35">
        <f>ABS(Table37[[#This Row],[DeltaZ]])</f>
        <v>0.28900000000066939</v>
      </c>
    </row>
    <row r="45" spans="1:26" x14ac:dyDescent="0.25">
      <c r="A45" s="32" t="s">
        <v>127</v>
      </c>
      <c r="B45" s="35">
        <v>3014742.102</v>
      </c>
      <c r="C45" s="35">
        <v>1496118.1359999999</v>
      </c>
      <c r="D45" s="35">
        <v>6512.1059999999998</v>
      </c>
      <c r="E45" s="35">
        <v>6511.9759999999997</v>
      </c>
      <c r="F45" s="9" t="s">
        <v>131</v>
      </c>
      <c r="G45" s="35">
        <v>-0.13</v>
      </c>
      <c r="H45" s="35">
        <f>ABS(Table3[[#This Row],[DeltaZ]])</f>
        <v>0.13</v>
      </c>
      <c r="J45" s="32" t="s">
        <v>127</v>
      </c>
      <c r="K45" s="35">
        <v>3014742.102</v>
      </c>
      <c r="L45" s="35">
        <v>1496118.1359999999</v>
      </c>
      <c r="M45" s="35">
        <v>6512.1059999999998</v>
      </c>
      <c r="N45" s="35">
        <v>6511.9489999999996</v>
      </c>
      <c r="O45" s="9" t="s">
        <v>131</v>
      </c>
      <c r="P45" s="35">
        <f>Table37[[#This Row],[DEMZ]]-Table37[[#This Row],[KnownZ]]</f>
        <v>-0.1570000000001528</v>
      </c>
      <c r="Q45" s="35">
        <f>ABS(Table37[[#This Row],[DeltaZ]])</f>
        <v>0.1570000000001528</v>
      </c>
    </row>
    <row r="46" spans="1:26" x14ac:dyDescent="0.25">
      <c r="A46" s="32" t="s">
        <v>128</v>
      </c>
      <c r="B46" s="35">
        <v>2988820.7940000002</v>
      </c>
      <c r="C46" s="35">
        <v>1497494.4169999999</v>
      </c>
      <c r="D46" s="35">
        <v>7017.067</v>
      </c>
      <c r="E46" s="35">
        <v>7017.2430000000004</v>
      </c>
      <c r="F46" s="9" t="s">
        <v>131</v>
      </c>
      <c r="G46" s="35">
        <v>0.17599999999999999</v>
      </c>
      <c r="H46" s="35">
        <f>ABS(Table3[[#This Row],[DeltaZ]])</f>
        <v>0.17599999999999999</v>
      </c>
      <c r="J46" s="32" t="s">
        <v>128</v>
      </c>
      <c r="K46" s="35">
        <v>2988820.7940000002</v>
      </c>
      <c r="L46" s="35">
        <v>1497494.4169999999</v>
      </c>
      <c r="M46" s="35">
        <v>7017.067</v>
      </c>
      <c r="N46" s="35">
        <v>7017.2340000000004</v>
      </c>
      <c r="O46" s="9" t="s">
        <v>131</v>
      </c>
      <c r="P46" s="35">
        <f>Table37[[#This Row],[DEMZ]]-Table37[[#This Row],[KnownZ]]</f>
        <v>0.16700000000037107</v>
      </c>
      <c r="Q46" s="35">
        <f>ABS(Table37[[#This Row],[DeltaZ]])</f>
        <v>0.16700000000037107</v>
      </c>
    </row>
    <row r="47" spans="1:26" x14ac:dyDescent="0.25">
      <c r="A47" s="32" t="s">
        <v>129</v>
      </c>
      <c r="B47" s="35">
        <v>3049382.5729999999</v>
      </c>
      <c r="C47" s="35">
        <v>1451093.1710000001</v>
      </c>
      <c r="D47" s="35">
        <v>6389.9380000000001</v>
      </c>
      <c r="E47" s="35">
        <v>6390.1670000000004</v>
      </c>
      <c r="F47" s="9" t="s">
        <v>131</v>
      </c>
      <c r="G47" s="35">
        <v>0.22900000000000001</v>
      </c>
      <c r="H47" s="35">
        <f>ABS(Table3[[#This Row],[DeltaZ]])</f>
        <v>0.22900000000000001</v>
      </c>
      <c r="J47" s="32" t="s">
        <v>129</v>
      </c>
      <c r="K47" s="35">
        <v>3049382.5729999999</v>
      </c>
      <c r="L47" s="35">
        <v>1451093.1710000001</v>
      </c>
      <c r="M47" s="35">
        <v>6389.9380000000001</v>
      </c>
      <c r="N47" s="35">
        <v>6390.1390000000001</v>
      </c>
      <c r="O47" s="9" t="s">
        <v>131</v>
      </c>
      <c r="P47" s="35">
        <f>Table37[[#This Row],[DEMZ]]-Table37[[#This Row],[KnownZ]]</f>
        <v>0.20100000000002183</v>
      </c>
      <c r="Q47" s="35">
        <f>ABS(Table37[[#This Row],[DeltaZ]])</f>
        <v>0.20100000000002183</v>
      </c>
    </row>
    <row r="48" spans="1:26" x14ac:dyDescent="0.25">
      <c r="A48" s="30"/>
      <c r="B48"/>
      <c r="C48"/>
      <c r="D48"/>
      <c r="E48"/>
      <c r="F48"/>
      <c r="G48"/>
      <c r="H48"/>
      <c r="J48" s="30"/>
      <c r="K48"/>
      <c r="L48"/>
      <c r="M48"/>
      <c r="N48"/>
      <c r="O48"/>
      <c r="P48"/>
      <c r="Q48"/>
    </row>
    <row r="49" spans="1:17" x14ac:dyDescent="0.25">
      <c r="A49" s="30"/>
      <c r="B49"/>
      <c r="C49"/>
      <c r="D49"/>
      <c r="E49"/>
      <c r="F49"/>
      <c r="G49"/>
      <c r="H49"/>
      <c r="J49" s="30"/>
      <c r="K49"/>
      <c r="L49"/>
      <c r="M49"/>
      <c r="N49"/>
      <c r="O49"/>
      <c r="P49"/>
      <c r="Q49"/>
    </row>
    <row r="50" spans="1:17" x14ac:dyDescent="0.25">
      <c r="A50" s="30"/>
      <c r="B50"/>
      <c r="C50"/>
      <c r="D50"/>
      <c r="E50"/>
      <c r="F50"/>
      <c r="G50"/>
      <c r="H50"/>
      <c r="J50" s="30"/>
      <c r="K50"/>
      <c r="L50"/>
      <c r="M50"/>
      <c r="N50"/>
      <c r="O50"/>
      <c r="P50"/>
      <c r="Q50"/>
    </row>
    <row r="51" spans="1:17" x14ac:dyDescent="0.25">
      <c r="A51" s="30"/>
      <c r="B51"/>
      <c r="C51"/>
      <c r="D51"/>
      <c r="E51"/>
      <c r="F51"/>
      <c r="G51"/>
      <c r="H51"/>
      <c r="J51" s="30"/>
      <c r="K51"/>
      <c r="L51"/>
      <c r="M51"/>
      <c r="N51"/>
      <c r="O51"/>
      <c r="P51"/>
      <c r="Q51"/>
    </row>
    <row r="52" spans="1:17" x14ac:dyDescent="0.25">
      <c r="A52" s="30"/>
      <c r="B52"/>
      <c r="C52"/>
      <c r="D52"/>
      <c r="E52"/>
      <c r="F52"/>
      <c r="G52"/>
      <c r="H52"/>
      <c r="J52" s="30"/>
      <c r="K52"/>
      <c r="L52"/>
      <c r="M52"/>
      <c r="N52"/>
      <c r="O52"/>
      <c r="P52"/>
      <c r="Q52"/>
    </row>
    <row r="53" spans="1:17" x14ac:dyDescent="0.25">
      <c r="A53" s="30"/>
      <c r="B53"/>
      <c r="C53"/>
      <c r="D53"/>
      <c r="E53"/>
      <c r="F53"/>
      <c r="G53"/>
      <c r="H53"/>
      <c r="J53" s="30"/>
      <c r="K53"/>
      <c r="L53"/>
      <c r="M53"/>
      <c r="N53"/>
      <c r="O53"/>
      <c r="P53"/>
      <c r="Q53"/>
    </row>
    <row r="54" spans="1:17" x14ac:dyDescent="0.25">
      <c r="A54" s="30"/>
      <c r="B54"/>
      <c r="C54"/>
      <c r="D54"/>
      <c r="E54"/>
      <c r="F54"/>
      <c r="G54"/>
      <c r="H54"/>
      <c r="J54" s="30"/>
      <c r="K54"/>
      <c r="L54"/>
      <c r="M54"/>
      <c r="N54"/>
      <c r="O54"/>
      <c r="P54"/>
      <c r="Q54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2022-03-11T20:10:07Z</dcterms:modified>
</cp:coreProperties>
</file>