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312020336_USGS_DRCOG_Lidar\16_Reports\"/>
    </mc:Choice>
  </mc:AlternateContent>
  <xr:revisionPtr revIDLastSave="0" documentId="13_ncr:1_{DFA10647-1AD8-418F-B112-4382F555E150}" xr6:coauthVersionLast="45" xr6:coauthVersionMax="45" xr10:uidLastSave="{00000000-0000-0000-0000-000000000000}"/>
  <bookViews>
    <workbookView xWindow="570" yWindow="480" windowWidth="27735" windowHeight="14850" xr2:uid="{00000000-000D-0000-FFFF-FFFF00000000}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4" l="1"/>
  <c r="Y4" i="4"/>
  <c r="Y5" i="4"/>
  <c r="Y6" i="4"/>
  <c r="Y7" i="4"/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H10" i="4"/>
  <c r="H18" i="4"/>
  <c r="H26" i="4"/>
  <c r="H34" i="4"/>
  <c r="H42" i="4"/>
  <c r="H50" i="4"/>
  <c r="H58" i="4"/>
  <c r="H66" i="4"/>
  <c r="H74" i="4"/>
  <c r="H82" i="4"/>
  <c r="H90" i="4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G91" i="4"/>
  <c r="H91" i="4" s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E8" i="5" l="1"/>
  <c r="C9" i="5"/>
  <c r="C7" i="5"/>
  <c r="B9" i="5"/>
  <c r="B7" i="5"/>
  <c r="B1" i="5"/>
  <c r="E9" i="5" l="1"/>
  <c r="C8" i="5" l="1"/>
  <c r="C5" i="5"/>
  <c r="D5" i="5" s="1"/>
  <c r="D7" i="5"/>
  <c r="C6" i="5"/>
  <c r="D6" i="5" s="1"/>
  <c r="B8" i="5"/>
  <c r="B6" i="5"/>
  <c r="B5" i="5"/>
  <c r="D1" i="5"/>
  <c r="AB1" i="4" l="1"/>
</calcChain>
</file>

<file path=xl/sharedStrings.xml><?xml version="1.0" encoding="utf-8"?>
<sst xmlns="http://schemas.openxmlformats.org/spreadsheetml/2006/main" count="1537" uniqueCount="236">
  <si>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</si>
  <si>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</si>
  <si>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</si>
  <si>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</si>
  <si>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</si>
  <si>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</si>
  <si>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</si>
  <si>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</si>
  <si>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</si>
  <si>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</si>
  <si>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</si>
  <si>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</si>
  <si>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</si>
  <si>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</si>
  <si>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</si>
  <si>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</si>
  <si>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</si>
  <si>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</si>
  <si>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</si>
  <si>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</si>
  <si>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</si>
  <si>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</si>
  <si>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</si>
  <si>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</si>
  <si>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</si>
  <si>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</si>
  <si>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5% Outliers &gt; 95th Percentile (0.000m)</t>
  </si>
  <si>
    <t>Vegetated Vertical Accuracy (VVA) Check Point Assessment (DEM)</t>
  </si>
  <si>
    <t>VVA of DEM</t>
  </si>
  <si>
    <t>Check Points</t>
  </si>
  <si>
    <t xml:space="preserve">NVA001  </t>
  </si>
  <si>
    <t>Non-Vegetated</t>
  </si>
  <si>
    <t xml:space="preserve">NVA002  </t>
  </si>
  <si>
    <t xml:space="preserve">NVA003  </t>
  </si>
  <si>
    <t xml:space="preserve">NVA004  </t>
  </si>
  <si>
    <t xml:space="preserve">NVA005  </t>
  </si>
  <si>
    <t xml:space="preserve">NVA006  </t>
  </si>
  <si>
    <t xml:space="preserve">NVA007  </t>
  </si>
  <si>
    <t xml:space="preserve">NVA008  </t>
  </si>
  <si>
    <t xml:space="preserve">NVA009  </t>
  </si>
  <si>
    <t xml:space="preserve">NVA010  </t>
  </si>
  <si>
    <t xml:space="preserve">NVA010X </t>
  </si>
  <si>
    <t xml:space="preserve">NVA011  </t>
  </si>
  <si>
    <t xml:space="preserve">NVA012  </t>
  </si>
  <si>
    <t xml:space="preserve">NVA013  </t>
  </si>
  <si>
    <t xml:space="preserve">NVA014  </t>
  </si>
  <si>
    <t xml:space="preserve">NVA015  </t>
  </si>
  <si>
    <t xml:space="preserve">NVA016  </t>
  </si>
  <si>
    <t xml:space="preserve">NVA017R </t>
  </si>
  <si>
    <t xml:space="preserve">NVA021  </t>
  </si>
  <si>
    <t xml:space="preserve">NVA022  </t>
  </si>
  <si>
    <t xml:space="preserve">NVA024  </t>
  </si>
  <si>
    <t xml:space="preserve">NVA027  </t>
  </si>
  <si>
    <t xml:space="preserve">NVA028  </t>
  </si>
  <si>
    <t xml:space="preserve">NVA029  </t>
  </si>
  <si>
    <t xml:space="preserve">NVA030R </t>
  </si>
  <si>
    <t xml:space="preserve">NVA031  </t>
  </si>
  <si>
    <t xml:space="preserve">NVA032  </t>
  </si>
  <si>
    <t xml:space="preserve">NVA033  </t>
  </si>
  <si>
    <t xml:space="preserve">NVA034R </t>
  </si>
  <si>
    <t xml:space="preserve">NVA035  </t>
  </si>
  <si>
    <t xml:space="preserve">NVA036  </t>
  </si>
  <si>
    <t xml:space="preserve">NVA037R </t>
  </si>
  <si>
    <t>NVA037R2</t>
  </si>
  <si>
    <t xml:space="preserve">NVA038  </t>
  </si>
  <si>
    <t xml:space="preserve">NVA039  </t>
  </si>
  <si>
    <t xml:space="preserve">NVA040  </t>
  </si>
  <si>
    <t xml:space="preserve">NVA042  </t>
  </si>
  <si>
    <t xml:space="preserve">NVA043  </t>
  </si>
  <si>
    <t xml:space="preserve">NVA044  </t>
  </si>
  <si>
    <t xml:space="preserve">NVA045  </t>
  </si>
  <si>
    <t xml:space="preserve">NVA046  </t>
  </si>
  <si>
    <t xml:space="preserve">NVA047  </t>
  </si>
  <si>
    <t xml:space="preserve">NVA048  </t>
  </si>
  <si>
    <t xml:space="preserve">NVA049  </t>
  </si>
  <si>
    <t xml:space="preserve">NVA050  </t>
  </si>
  <si>
    <t xml:space="preserve">NVA051  </t>
  </si>
  <si>
    <t xml:space="preserve">NVA052  </t>
  </si>
  <si>
    <t xml:space="preserve">NVA053  </t>
  </si>
  <si>
    <t xml:space="preserve">NVA054  </t>
  </si>
  <si>
    <t xml:space="preserve">VVA001 </t>
  </si>
  <si>
    <t>Vegetated</t>
  </si>
  <si>
    <t xml:space="preserve">VVA002 </t>
  </si>
  <si>
    <t xml:space="preserve">VVA003 </t>
  </si>
  <si>
    <t xml:space="preserve">VVA004 </t>
  </si>
  <si>
    <t xml:space="preserve">VVA005 </t>
  </si>
  <si>
    <t xml:space="preserve">VVA006 </t>
  </si>
  <si>
    <t xml:space="preserve">VVA007 </t>
  </si>
  <si>
    <t xml:space="preserve">VVA008 </t>
  </si>
  <si>
    <t xml:space="preserve">VVA009 </t>
  </si>
  <si>
    <t xml:space="preserve">VVA010 </t>
  </si>
  <si>
    <t xml:space="preserve">VVA014 </t>
  </si>
  <si>
    <t xml:space="preserve">VVA015 </t>
  </si>
  <si>
    <t xml:space="preserve">VVA017 </t>
  </si>
  <si>
    <t>VVA020R</t>
  </si>
  <si>
    <t xml:space="preserve">VVA021 </t>
  </si>
  <si>
    <t xml:space="preserve">VVA022 </t>
  </si>
  <si>
    <t>VVA023R</t>
  </si>
  <si>
    <t xml:space="preserve">VVA024 </t>
  </si>
  <si>
    <t xml:space="preserve">VVA025 </t>
  </si>
  <si>
    <t xml:space="preserve">VVA026 </t>
  </si>
  <si>
    <t xml:space="preserve">VVA027 </t>
  </si>
  <si>
    <t>VVA028R</t>
  </si>
  <si>
    <t xml:space="preserve">VVA029 </t>
  </si>
  <si>
    <t xml:space="preserve">VVA030 </t>
  </si>
  <si>
    <t xml:space="preserve">VVA031 </t>
  </si>
  <si>
    <t xml:space="preserve">VVA032 </t>
  </si>
  <si>
    <t xml:space="preserve">VVA033 </t>
  </si>
  <si>
    <t xml:space="preserve">VVA034 </t>
  </si>
  <si>
    <t>VVA034X</t>
  </si>
  <si>
    <t xml:space="preserve">VVA035 </t>
  </si>
  <si>
    <t xml:space="preserve">VVA092 </t>
  </si>
  <si>
    <t xml:space="preserve">NVA023 </t>
  </si>
  <si>
    <t xml:space="preserve">NVA025 </t>
  </si>
  <si>
    <t xml:space="preserve">NVA026 </t>
  </si>
  <si>
    <t xml:space="preserve">NVA055 </t>
  </si>
  <si>
    <t xml:space="preserve">NVA056 </t>
  </si>
  <si>
    <t xml:space="preserve">NVA057 </t>
  </si>
  <si>
    <t xml:space="preserve">NVA058 </t>
  </si>
  <si>
    <t xml:space="preserve">NVA059 </t>
  </si>
  <si>
    <t xml:space="preserve">NVA060 </t>
  </si>
  <si>
    <t xml:space="preserve">NVA061 </t>
  </si>
  <si>
    <t xml:space="preserve">NVA062 </t>
  </si>
  <si>
    <t xml:space="preserve">NVA063 </t>
  </si>
  <si>
    <t xml:space="preserve">NVA064 </t>
  </si>
  <si>
    <t xml:space="preserve">NVA065 </t>
  </si>
  <si>
    <t xml:space="preserve">NVA066 </t>
  </si>
  <si>
    <t xml:space="preserve">NVA067 </t>
  </si>
  <si>
    <t xml:space="preserve">NVA068 </t>
  </si>
  <si>
    <t xml:space="preserve">NVA069 </t>
  </si>
  <si>
    <t xml:space="preserve">NVA070 </t>
  </si>
  <si>
    <t xml:space="preserve">NVA071 </t>
  </si>
  <si>
    <t xml:space="preserve">NVA072 </t>
  </si>
  <si>
    <t xml:space="preserve">NVA073 </t>
  </si>
  <si>
    <t xml:space="preserve">NVA074 </t>
  </si>
  <si>
    <t xml:space="preserve">NVA075 </t>
  </si>
  <si>
    <t xml:space="preserve">NVA076 </t>
  </si>
  <si>
    <t xml:space="preserve">NVA077 </t>
  </si>
  <si>
    <t xml:space="preserve">NVA078 </t>
  </si>
  <si>
    <t xml:space="preserve">NVA079 </t>
  </si>
  <si>
    <t xml:space="preserve">NVA080 </t>
  </si>
  <si>
    <t xml:space="preserve">NVA081 </t>
  </si>
  <si>
    <t xml:space="preserve">NVA082 </t>
  </si>
  <si>
    <t xml:space="preserve">NVA083 </t>
  </si>
  <si>
    <t xml:space="preserve">NVA084 </t>
  </si>
  <si>
    <t xml:space="preserve">NVA085 </t>
  </si>
  <si>
    <t xml:space="preserve">NVA086 </t>
  </si>
  <si>
    <t xml:space="preserve">NVA087 </t>
  </si>
  <si>
    <t xml:space="preserve">NVA088 </t>
  </si>
  <si>
    <t xml:space="preserve">NVA089 </t>
  </si>
  <si>
    <t xml:space="preserve">NVA090 </t>
  </si>
  <si>
    <t xml:space="preserve">NVA091 </t>
  </si>
  <si>
    <t xml:space="preserve">NVA092 </t>
  </si>
  <si>
    <t xml:space="preserve">NVA093 </t>
  </si>
  <si>
    <t xml:space="preserve">NVA094 </t>
  </si>
  <si>
    <t xml:space="preserve">NVA100 </t>
  </si>
  <si>
    <t>NVA100X</t>
  </si>
  <si>
    <t xml:space="preserve">NVA101 </t>
  </si>
  <si>
    <t xml:space="preserve">NVA102 </t>
  </si>
  <si>
    <t xml:space="preserve">NVA103 </t>
  </si>
  <si>
    <t xml:space="preserve">NVA104 </t>
  </si>
  <si>
    <t xml:space="preserve">NVA105 </t>
  </si>
  <si>
    <t xml:space="preserve">NVA106 </t>
  </si>
  <si>
    <t>NVA106X</t>
  </si>
  <si>
    <t xml:space="preserve">NVA107 </t>
  </si>
  <si>
    <t xml:space="preserve">NVA108 </t>
  </si>
  <si>
    <t xml:space="preserve">NVA109 </t>
  </si>
  <si>
    <t xml:space="preserve">NVA110 </t>
  </si>
  <si>
    <t xml:space="preserve">NVA111 </t>
  </si>
  <si>
    <t xml:space="preserve">NVA112 </t>
  </si>
  <si>
    <t xml:space="preserve">NVA113 </t>
  </si>
  <si>
    <t xml:space="preserve">NVA114 </t>
  </si>
  <si>
    <t xml:space="preserve">NVA115 </t>
  </si>
  <si>
    <t xml:space="preserve">NVA116 </t>
  </si>
  <si>
    <t xml:space="preserve">NVA117 </t>
  </si>
  <si>
    <t xml:space="preserve">NVA118 </t>
  </si>
  <si>
    <t xml:space="preserve">NVA119 </t>
  </si>
  <si>
    <t xml:space="preserve">NVA120 </t>
  </si>
  <si>
    <t xml:space="preserve">VVA016 </t>
  </si>
  <si>
    <t xml:space="preserve">VVA018 </t>
  </si>
  <si>
    <t xml:space="preserve">VVA019 </t>
  </si>
  <si>
    <t xml:space="preserve">VVA036 </t>
  </si>
  <si>
    <t xml:space="preserve">VVA037 </t>
  </si>
  <si>
    <t xml:space="preserve">VVA038 </t>
  </si>
  <si>
    <t xml:space="preserve">VVA039 </t>
  </si>
  <si>
    <t xml:space="preserve">VVA040 </t>
  </si>
  <si>
    <t xml:space="preserve">VVA041 </t>
  </si>
  <si>
    <t xml:space="preserve">VVA042 </t>
  </si>
  <si>
    <t xml:space="preserve">VVA043 </t>
  </si>
  <si>
    <t>VVA044A</t>
  </si>
  <si>
    <t xml:space="preserve">VVA045 </t>
  </si>
  <si>
    <t xml:space="preserve">VVA046 </t>
  </si>
  <si>
    <t xml:space="preserve">VVA047 </t>
  </si>
  <si>
    <t xml:space="preserve">VVA048 </t>
  </si>
  <si>
    <t xml:space="preserve">VVA049 </t>
  </si>
  <si>
    <t xml:space="preserve">VVA050 </t>
  </si>
  <si>
    <t xml:space="preserve">VVA051 </t>
  </si>
  <si>
    <t xml:space="preserve">VVA052 </t>
  </si>
  <si>
    <t xml:space="preserve">VVA053 </t>
  </si>
  <si>
    <t xml:space="preserve">VVA054 </t>
  </si>
  <si>
    <t xml:space="preserve">VVA055 </t>
  </si>
  <si>
    <t xml:space="preserve">VVA056 </t>
  </si>
  <si>
    <t xml:space="preserve">VVA057 </t>
  </si>
  <si>
    <t xml:space="preserve">VVA058 </t>
  </si>
  <si>
    <t xml:space="preserve">VVA059 </t>
  </si>
  <si>
    <t xml:space="preserve">VVA060 </t>
  </si>
  <si>
    <t xml:space="preserve">VVA061 </t>
  </si>
  <si>
    <t xml:space="preserve">VVA062 </t>
  </si>
  <si>
    <t xml:space="preserve">VVA063 </t>
  </si>
  <si>
    <t>VVA064R</t>
  </si>
  <si>
    <t xml:space="preserve">VVA065 </t>
  </si>
  <si>
    <t xml:space="preserve">VVA066 </t>
  </si>
  <si>
    <t xml:space="preserve">VVA067 </t>
  </si>
  <si>
    <t xml:space="preserve">VVA068 </t>
  </si>
  <si>
    <t xml:space="preserve">VVA069 </t>
  </si>
  <si>
    <t xml:space="preserve">VVA071 </t>
  </si>
  <si>
    <t xml:space="preserve">VVA075 </t>
  </si>
  <si>
    <t>VVA075X</t>
  </si>
  <si>
    <t xml:space="preserve">VVA076 </t>
  </si>
  <si>
    <t xml:space="preserve">VVA077 </t>
  </si>
  <si>
    <t xml:space="preserve">VVA078 </t>
  </si>
  <si>
    <t>VVA078X</t>
  </si>
  <si>
    <t xml:space="preserve">VVA079 </t>
  </si>
  <si>
    <t xml:space="preserve">VVA080 </t>
  </si>
  <si>
    <t xml:space="preserve">VVA081 </t>
  </si>
  <si>
    <t xml:space="preserve">VVA082 </t>
  </si>
  <si>
    <t xml:space="preserve">VVA083 </t>
  </si>
  <si>
    <t xml:space="preserve">VVA084 </t>
  </si>
  <si>
    <t xml:space="preserve">VVA085 </t>
  </si>
  <si>
    <t>VVA085X</t>
  </si>
  <si>
    <t xml:space="preserve">VVA086 </t>
  </si>
  <si>
    <t xml:space="preserve">VVA087 </t>
  </si>
  <si>
    <t xml:space="preserve">VVA088 </t>
  </si>
  <si>
    <t xml:space="preserve">VVA089 </t>
  </si>
  <si>
    <t xml:space="preserve">VVA090 </t>
  </si>
  <si>
    <t xml:space="preserve">VVA091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</si>
</sst>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</font>
    <font>
      <sz val="11"/>
      <name val="Times New Roman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117" totalsRowShown="0" headerRowDxfId="73" dataDxfId="71" headerRowBorderDxfId="72" tableBorderDxfId="70" totalsRowBorderDxfId="69">
  <autoFilter ref="A2:G1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3:G17">
    <sortCondition ref="F3"/>
  </sortState>
  <tableColumns count="7">
    <tableColumn id="1" xr3:uid="{00000000-0010-0000-0000-000001000000}" name="PointID" dataDxfId="68"/>
    <tableColumn id="2" xr3:uid="{00000000-0010-0000-0000-000002000000}" name="Easting" dataDxfId="67"/>
    <tableColumn id="3" xr3:uid="{00000000-0010-0000-0000-000003000000}" name="Northing" dataDxfId="66"/>
    <tableColumn id="4" xr3:uid="{00000000-0010-0000-0000-000004000000}" name="KnownZ" dataDxfId="65"/>
    <tableColumn id="5" xr3:uid="{00000000-0010-0000-0000-000005000000}" name="LaserZ" dataDxfId="64"/>
    <tableColumn id="6" xr3:uid="{00000000-0010-0000-0000-000006000000}" name="Description" dataDxfId="63"/>
    <tableColumn id="7" xr3:uid="{00000000-0010-0000-0000-000007000000}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I2:O117" totalsRowShown="0" headerRowDxfId="61" dataDxfId="59" headerRowBorderDxfId="60" tableBorderDxfId="58" totalsRowBorderDxfId="57">
  <autoFilter ref="I2:O1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PointID" dataDxfId="56"/>
    <tableColumn id="2" xr3:uid="{00000000-0010-0000-0100-000002000000}" name="Easting" dataDxfId="55"/>
    <tableColumn id="3" xr3:uid="{00000000-0010-0000-0100-000003000000}" name="Northing" dataDxfId="54"/>
    <tableColumn id="4" xr3:uid="{00000000-0010-0000-0100-000004000000}" name="KnownZ" dataDxfId="53"/>
    <tableColumn id="5" xr3:uid="{00000000-0010-0000-0100-000005000000}" name="LaserZ" dataDxfId="52"/>
    <tableColumn id="6" xr3:uid="{00000000-0010-0000-0100-000006000000}" name="Description" dataDxfId="51"/>
    <tableColumn id="7" xr3:uid="{00000000-0010-0000-0100-000007000000}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12" displayName="Table212" ref="Q2:W117" totalsRowShown="0" headerRowDxfId="49" dataDxfId="47" headerRowBorderDxfId="48" tableBorderDxfId="46" totalsRowBorderDxfId="45">
  <autoFilter ref="Q2:W11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PointID" dataDxfId="44"/>
    <tableColumn id="2" xr3:uid="{00000000-0010-0000-0200-000002000000}" name="Easting" dataDxfId="43"/>
    <tableColumn id="3" xr3:uid="{00000000-0010-0000-0200-000003000000}" name="Northing" dataDxfId="42"/>
    <tableColumn id="4" xr3:uid="{00000000-0010-0000-0200-000004000000}" name="KnownZ" dataDxfId="41"/>
    <tableColumn id="5" xr3:uid="{00000000-0010-0000-0200-000005000000}" name="DEMZ" dataDxfId="40"/>
    <tableColumn id="6" xr3:uid="{00000000-0010-0000-0200-000006000000}" name="Description" dataDxfId="39"/>
    <tableColumn id="7" xr3:uid="{00000000-0010-0000-0200-000007000000}" name="DeltaZ" dataDxfId="38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" displayName="Table3" ref="A2:H91" totalsRowShown="0" headerRowDxfId="37" dataDxfId="35" headerRowBorderDxfId="36" tableBorderDxfId="34" totalsRowBorderDxfId="33">
  <autoFilter ref="A2:H9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3:H39">
    <sortCondition ref="A2"/>
  </sortState>
  <tableColumns count="8">
    <tableColumn id="1" xr3:uid="{00000000-0010-0000-0300-000001000000}" name="PointID" dataDxfId="32"/>
    <tableColumn id="2" xr3:uid="{00000000-0010-0000-0300-000002000000}" name="Easting" dataDxfId="31"/>
    <tableColumn id="3" xr3:uid="{00000000-0010-0000-0300-000003000000}" name="Northing" dataDxfId="30"/>
    <tableColumn id="4" xr3:uid="{00000000-0010-0000-0300-000004000000}" name="KnownZ" dataDxfId="29"/>
    <tableColumn id="5" xr3:uid="{00000000-0010-0000-0300-000005000000}" name="LaserZ" dataDxfId="28"/>
    <tableColumn id="6" xr3:uid="{00000000-0010-0000-0300-000006000000}" name="Description" dataDxfId="27"/>
    <tableColumn id="7" xr3:uid="{00000000-0010-0000-0300-000007000000}" name="DeltaZ" dataDxfId="26">
      <calculatedColumnFormula>Table3[[#This Row],[LaserZ]]-Table3[[#This Row],[KnownZ]]</calculatedColumnFormula>
    </tableColumn>
    <tableColumn id="8" xr3:uid="{00000000-0010-0000-0300-000008000000}" name="ABS" dataDxfId="2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7" displayName="Table7" ref="S2:Y7" totalsRowShown="0" headerRowDxfId="24" dataDxfId="22" headerRowBorderDxfId="23" tableBorderDxfId="21" totalsRowBorderDxfId="20">
  <autoFilter ref="S2:Y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S3:Y23">
    <sortCondition ref="S3"/>
  </sortState>
  <tableColumns count="7">
    <tableColumn id="1" xr3:uid="{00000000-0010-0000-0400-000001000000}" name="PointID" dataDxfId="19"/>
    <tableColumn id="2" xr3:uid="{00000000-0010-0000-0400-000002000000}" name="Easting" dataDxfId="18"/>
    <tableColumn id="3" xr3:uid="{00000000-0010-0000-0400-000003000000}" name="Northing" dataDxfId="17"/>
    <tableColumn id="4" xr3:uid="{00000000-0010-0000-0400-000004000000}" name="KnownZ" dataDxfId="16"/>
    <tableColumn id="5" xr3:uid="{00000000-0010-0000-0400-000005000000}" name="LaserZ" dataDxfId="15"/>
    <tableColumn id="6" xr3:uid="{00000000-0010-0000-0400-000006000000}" name="Description" dataDxfId="14"/>
    <tableColumn id="7" xr3:uid="{00000000-0010-0000-0400-000007000000}" name="DeltaZ" dataDxfId="0">
      <calculatedColumnFormula>Table7[[#This Row],[LaserZ]]-Table7[[#This Row],[KnownZ]]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37" displayName="Table37" ref="J2:Q91" totalsRowShown="0" headerRowDxfId="13" dataDxfId="11" headerRowBorderDxfId="12" tableBorderDxfId="10" totalsRowBorderDxfId="9">
  <sortState xmlns:xlrd2="http://schemas.microsoft.com/office/spreadsheetml/2017/richdata2" ref="J3:Q39">
    <sortCondition ref="J2"/>
  </sortState>
  <tableColumns count="8">
    <tableColumn id="1" xr3:uid="{00000000-0010-0000-0500-000001000000}" name="PointID" dataDxfId="8"/>
    <tableColumn id="2" xr3:uid="{00000000-0010-0000-0500-000002000000}" name="Easting" dataDxfId="7"/>
    <tableColumn id="3" xr3:uid="{00000000-0010-0000-0500-000003000000}" name="Northing" dataDxfId="6"/>
    <tableColumn id="4" xr3:uid="{00000000-0010-0000-0500-000004000000}" name="KnownZ" dataDxfId="5"/>
    <tableColumn id="5" xr3:uid="{00000000-0010-0000-0500-000005000000}" name="DEMZ" dataDxfId="4"/>
    <tableColumn id="6" xr3:uid="{00000000-0010-0000-0500-000006000000}" name="Description" dataDxfId="3"/>
    <tableColumn id="7" xr3:uid="{00000000-0010-0000-0500-000007000000}" name="DeltaZ" dataDxfId="2">
      <calculatedColumnFormula>Table37[[#This Row],[DEMZ]]-Table37[[#This Row],[KnownZ]]</calculatedColumnFormula>
    </tableColumn>
    <tableColumn id="8" xr3:uid="{00000000-0010-0000-0500-000008000000}" name="ABS" dataDxfId="1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C16" sqref="C16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" t="s">
        <v>16</v>
      </c>
      <c r="B1" s="10">
        <f>COUNT(Coordinates!G:G)</f>
        <v>204</v>
      </c>
      <c r="C1" s="2" t="s">
        <v>17</v>
      </c>
      <c r="D1" s="10">
        <f>COUNT(Vegetated!Y:Y)</f>
        <v>5</v>
      </c>
      <c r="E1"/>
      <c r="F1"/>
    </row>
    <row r="2" spans="1:16" x14ac:dyDescent="0.25">
      <c r="A2"/>
      <c r="B2"/>
      <c r="C2"/>
      <c r="D2"/>
      <c r="E2"/>
      <c r="F2"/>
    </row>
    <row r="3" spans="1:16" x14ac:dyDescent="0.25">
      <c r="A3" s="57" t="s">
        <v>25</v>
      </c>
      <c r="B3" s="57"/>
      <c r="C3" s="57"/>
      <c r="D3" s="57"/>
      <c r="E3" s="57"/>
      <c r="F3"/>
    </row>
    <row r="4" spans="1:16" x14ac:dyDescent="0.25">
      <c r="A4" s="2" t="s">
        <v>18</v>
      </c>
      <c r="B4" s="2" t="s">
        <v>14</v>
      </c>
      <c r="C4" s="2" t="s">
        <v>15</v>
      </c>
      <c r="D4" s="2" t="s">
        <v>19</v>
      </c>
      <c r="E4" s="2" t="s">
        <v>20</v>
      </c>
      <c r="F4"/>
    </row>
    <row r="5" spans="1:16" x14ac:dyDescent="0.25">
      <c r="A5" s="3" t="s">
        <v>21</v>
      </c>
      <c r="B5" s="4">
        <f>COUNT('Non-vegetated'!G:G)</f>
        <v>115</v>
      </c>
      <c r="C5" s="5">
        <f>SQRT(SUMSQ('Non-vegetated'!G:G)/COUNT('Non-vegetated'!G:G))</f>
        <v>6.9815844719612496E-2</v>
      </c>
      <c r="D5" s="5">
        <f>C5*1.96</f>
        <v>0.13683905565044049</v>
      </c>
      <c r="E5" s="5"/>
      <c r="F5"/>
    </row>
    <row r="6" spans="1:16" x14ac:dyDescent="0.25">
      <c r="A6" s="6" t="s">
        <v>22</v>
      </c>
      <c r="B6" s="7">
        <f>COUNT('Non-vegetated'!O:O)</f>
        <v>115</v>
      </c>
      <c r="C6" s="8">
        <f>SQRT(SUMSQ('Non-vegetated'!O:O)/COUNT('Non-vegetated'!O:O))</f>
        <v>6.93945869333637E-2</v>
      </c>
      <c r="D6" s="9">
        <f t="shared" ref="D6:D7" si="0">C6*1.96</f>
        <v>0.13601339038939286</v>
      </c>
      <c r="E6" s="8"/>
      <c r="F6"/>
    </row>
    <row r="7" spans="1:16" ht="15" customHeight="1" x14ac:dyDescent="0.25">
      <c r="A7" s="3" t="s">
        <v>23</v>
      </c>
      <c r="B7" s="4">
        <f>COUNT('Non-vegetated'!W:W)</f>
        <v>115</v>
      </c>
      <c r="C7" s="5">
        <f>SQRT(SUMSQ('Non-vegetated'!W:W)/COUNT('Non-vegetated'!W:W))</f>
        <v>6.8335362288720655E-2</v>
      </c>
      <c r="D7" s="5">
        <f t="shared" si="0"/>
        <v>0.13393731008589249</v>
      </c>
      <c r="E7" s="5"/>
      <c r="F7"/>
    </row>
    <row r="8" spans="1:16" ht="15" customHeight="1" x14ac:dyDescent="0.25">
      <c r="A8" s="6" t="s">
        <v>24</v>
      </c>
      <c r="B8" s="7">
        <f>COUNT(Vegetated!G:G)</f>
        <v>89</v>
      </c>
      <c r="C8" s="8">
        <f>SQRT(SUMSQ(Vegetated!G:G)/COUNT(Vegetated!G:G))</f>
        <v>0.10391201983008659</v>
      </c>
      <c r="D8" s="9"/>
      <c r="E8" s="8">
        <f>_xlfn.PERCENTILE.INC(Vegetated!H:H,0.95)</f>
        <v>0.22239999999992488</v>
      </c>
      <c r="F8"/>
    </row>
    <row r="9" spans="1:16" x14ac:dyDescent="0.25">
      <c r="A9" s="3" t="s">
        <v>28</v>
      </c>
      <c r="B9" s="4">
        <f>COUNT(Vegetated!P:P)</f>
        <v>89</v>
      </c>
      <c r="C9" s="5">
        <f>SQRT(SUMSQ(Vegetated!P:P)/COUNT(Vegetated!P:P))</f>
        <v>0.10084223967849079</v>
      </c>
      <c r="D9" s="5"/>
      <c r="E9" s="5">
        <f>_xlfn.PERCENTILE.INC(Vegetated!Q:Q,0.95)</f>
        <v>0.20939999999995954</v>
      </c>
      <c r="F9"/>
    </row>
    <row r="10" spans="1:16" x14ac:dyDescent="0.25">
      <c r="A10"/>
      <c r="B10"/>
      <c r="C10"/>
      <c r="D10"/>
      <c r="E10"/>
      <c r="F10"/>
    </row>
    <row r="11" spans="1:16" x14ac:dyDescent="0.25">
      <c r="A11"/>
      <c r="B11"/>
      <c r="C11"/>
      <c r="D11"/>
      <c r="E11"/>
      <c r="F11"/>
      <c r="H11" s="56"/>
      <c r="I11" s="56"/>
      <c r="J11" s="56"/>
      <c r="K11" s="56"/>
      <c r="L11" s="56"/>
      <c r="M11" s="56"/>
      <c r="N11" s="56"/>
      <c r="O11" s="56"/>
      <c r="P11" s="56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A13"/>
      <c r="B13"/>
      <c r="C13"/>
      <c r="D13"/>
      <c r="E13"/>
      <c r="F13"/>
      <c r="H13"/>
      <c r="I13"/>
      <c r="J13"/>
      <c r="K13"/>
      <c r="L13"/>
      <c r="M13"/>
      <c r="N13"/>
      <c r="O13"/>
      <c r="P13"/>
    </row>
    <row r="14" spans="1:16" x14ac:dyDescent="0.25">
      <c r="A14"/>
      <c r="B14"/>
      <c r="C14"/>
      <c r="D14"/>
      <c r="E14"/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ht="15" customHeight="1" x14ac:dyDescent="0.25">
      <c r="F16"/>
      <c r="H16"/>
      <c r="I16"/>
      <c r="J16"/>
      <c r="K16"/>
      <c r="L16"/>
      <c r="M16"/>
      <c r="N16"/>
      <c r="O16"/>
      <c r="P16"/>
    </row>
    <row r="17" spans="6:16" x14ac:dyDescent="0.25">
      <c r="F17"/>
      <c r="H17"/>
      <c r="I17"/>
      <c r="J17"/>
      <c r="K17"/>
      <c r="L17"/>
      <c r="M17"/>
      <c r="N17"/>
      <c r="O17"/>
      <c r="P17"/>
    </row>
    <row r="18" spans="6:16" x14ac:dyDescent="0.25">
      <c r="H18"/>
      <c r="I18"/>
      <c r="J18"/>
      <c r="K18"/>
      <c r="L18"/>
      <c r="M18"/>
      <c r="N18"/>
      <c r="O18"/>
      <c r="P18"/>
    </row>
  </sheetData>
  <mergeCells count="2">
    <mergeCell ref="H11:P1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6"/>
  <sheetViews>
    <sheetView workbookViewId="0">
      <selection activeCell="J83" sqref="J83"/>
    </sheetView>
  </sheetViews>
  <sheetFormatPr defaultRowHeight="15" x14ac:dyDescent="0.25"/>
  <cols>
    <col min="1" max="1" width="11.7109375" style="1" bestFit="1" customWidth="1"/>
    <col min="2" max="2" width="10.5703125" style="12" bestFit="1" customWidth="1"/>
    <col min="3" max="3" width="11.5703125" style="12" bestFit="1" customWidth="1"/>
    <col min="4" max="4" width="8.85546875" style="12" bestFit="1" customWidth="1"/>
    <col min="5" max="5" width="8.5703125" style="12" bestFit="1" customWidth="1"/>
    <col min="6" max="6" width="14.140625" style="1" bestFit="1" customWidth="1"/>
    <col min="7" max="7" width="7.28515625" style="12" bestFit="1" customWidth="1"/>
    <col min="8" max="8" width="9.42578125" style="12" bestFit="1" customWidth="1"/>
    <col min="9" max="16384" width="9.140625" style="1"/>
  </cols>
  <sheetData>
    <row r="1" spans="1:8" x14ac:dyDescent="0.25">
      <c r="A1" s="58" t="s">
        <v>29</v>
      </c>
      <c r="B1" s="59"/>
      <c r="C1" s="59"/>
      <c r="D1" s="59"/>
      <c r="E1" s="59"/>
      <c r="F1" s="59"/>
      <c r="G1" s="59"/>
      <c r="H1" s="60"/>
    </row>
    <row r="2" spans="1:8" x14ac:dyDescent="0.25">
      <c r="A2" s="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" t="s">
        <v>5</v>
      </c>
      <c r="G2" s="11" t="s">
        <v>6</v>
      </c>
      <c r="H2" s="11" t="s">
        <v>7</v>
      </c>
    </row>
    <row r="3" spans="1:8" x14ac:dyDescent="0.25">
      <c r="A3" s="31" t="s">
        <v>30</v>
      </c>
      <c r="B3" s="32">
        <v>450920.11800000002</v>
      </c>
      <c r="C3" s="32">
        <v>4515892.7889999999</v>
      </c>
      <c r="D3" s="32">
        <v>2521.8879999999999</v>
      </c>
      <c r="E3" s="33">
        <v>2521.8040000000001</v>
      </c>
      <c r="F3" s="34" t="s">
        <v>31</v>
      </c>
      <c r="G3" s="33">
        <v>-8.4000000000000005E-2</v>
      </c>
      <c r="H3" s="5">
        <f>ABS(G3)</f>
        <v>8.4000000000000005E-2</v>
      </c>
    </row>
    <row r="4" spans="1:8" x14ac:dyDescent="0.25">
      <c r="A4" s="35" t="s">
        <v>32</v>
      </c>
      <c r="B4" s="36">
        <v>444898.50599999999</v>
      </c>
      <c r="C4" s="36">
        <v>4517027.3099999996</v>
      </c>
      <c r="D4" s="36">
        <v>2725.9609999999998</v>
      </c>
      <c r="E4" s="20">
        <v>2725.951</v>
      </c>
      <c r="F4" s="37" t="s">
        <v>31</v>
      </c>
      <c r="G4" s="20">
        <v>-0.01</v>
      </c>
      <c r="H4" s="8">
        <f t="shared" ref="H4:H67" si="0">ABS(G4)</f>
        <v>0.01</v>
      </c>
    </row>
    <row r="5" spans="1:8" x14ac:dyDescent="0.25">
      <c r="A5" s="31" t="s">
        <v>33</v>
      </c>
      <c r="B5" s="32">
        <v>448411.80300000001</v>
      </c>
      <c r="C5" s="32">
        <v>4505302.4179999996</v>
      </c>
      <c r="D5" s="32">
        <v>2225.12</v>
      </c>
      <c r="E5" s="33">
        <v>2225.1239999999998</v>
      </c>
      <c r="F5" s="34" t="s">
        <v>31</v>
      </c>
      <c r="G5" s="33">
        <v>4.0000000000000001E-3</v>
      </c>
      <c r="H5" s="5">
        <f t="shared" si="0"/>
        <v>4.0000000000000001E-3</v>
      </c>
    </row>
    <row r="6" spans="1:8" x14ac:dyDescent="0.25">
      <c r="A6" s="35" t="s">
        <v>34</v>
      </c>
      <c r="B6" s="36">
        <v>443191.93400000001</v>
      </c>
      <c r="C6" s="36">
        <v>4505578.6979999999</v>
      </c>
      <c r="D6" s="36">
        <v>2314.3580000000002</v>
      </c>
      <c r="E6" s="20">
        <v>2314.3339999999998</v>
      </c>
      <c r="F6" s="37" t="s">
        <v>31</v>
      </c>
      <c r="G6" s="20">
        <v>-2.4E-2</v>
      </c>
      <c r="H6" s="8">
        <f t="shared" si="0"/>
        <v>2.4E-2</v>
      </c>
    </row>
    <row r="7" spans="1:8" x14ac:dyDescent="0.25">
      <c r="A7" s="31" t="s">
        <v>35</v>
      </c>
      <c r="B7" s="32">
        <v>438670.91399999999</v>
      </c>
      <c r="C7" s="32">
        <v>4506792.3380000005</v>
      </c>
      <c r="D7" s="32">
        <v>2353.8000000000002</v>
      </c>
      <c r="E7" s="33">
        <v>2353.7629999999999</v>
      </c>
      <c r="F7" s="34" t="s">
        <v>31</v>
      </c>
      <c r="G7" s="33">
        <v>-3.6999999999999998E-2</v>
      </c>
      <c r="H7" s="5">
        <f t="shared" si="0"/>
        <v>3.6999999999999998E-2</v>
      </c>
    </row>
    <row r="8" spans="1:8" x14ac:dyDescent="0.25">
      <c r="A8" s="35" t="s">
        <v>36</v>
      </c>
      <c r="B8" s="20">
        <v>447488.75599999999</v>
      </c>
      <c r="C8" s="20">
        <v>4472848.2570000002</v>
      </c>
      <c r="D8" s="20">
        <v>2600.75</v>
      </c>
      <c r="E8" s="20">
        <v>2600.7399999999998</v>
      </c>
      <c r="F8" s="37" t="s">
        <v>31</v>
      </c>
      <c r="G8" s="20">
        <v>-0.01</v>
      </c>
      <c r="H8" s="8">
        <f t="shared" si="0"/>
        <v>0.01</v>
      </c>
    </row>
    <row r="9" spans="1:8" x14ac:dyDescent="0.25">
      <c r="A9" s="31" t="s">
        <v>37</v>
      </c>
      <c r="B9" s="33">
        <v>444402.11800000002</v>
      </c>
      <c r="C9" s="33">
        <v>4471667.9450000003</v>
      </c>
      <c r="D9" s="33">
        <v>2862.3220000000001</v>
      </c>
      <c r="E9" s="33">
        <v>2862.2370000000001</v>
      </c>
      <c r="F9" s="34" t="s">
        <v>31</v>
      </c>
      <c r="G9" s="33">
        <v>-8.5000000000000006E-2</v>
      </c>
      <c r="H9" s="5">
        <f t="shared" si="0"/>
        <v>8.5000000000000006E-2</v>
      </c>
    </row>
    <row r="10" spans="1:8" x14ac:dyDescent="0.25">
      <c r="A10" s="35" t="s">
        <v>38</v>
      </c>
      <c r="B10" s="20">
        <v>439629.647</v>
      </c>
      <c r="C10" s="20">
        <v>4471892.1859999998</v>
      </c>
      <c r="D10" s="20">
        <v>3575.0970000000002</v>
      </c>
      <c r="E10" s="20">
        <v>3575.13</v>
      </c>
      <c r="F10" s="37" t="s">
        <v>31</v>
      </c>
      <c r="G10" s="20">
        <v>3.3000000000000002E-2</v>
      </c>
      <c r="H10" s="8">
        <f t="shared" si="0"/>
        <v>3.3000000000000002E-2</v>
      </c>
    </row>
    <row r="11" spans="1:8" x14ac:dyDescent="0.25">
      <c r="A11" s="31" t="s">
        <v>39</v>
      </c>
      <c r="B11" s="33">
        <v>437763.30699999997</v>
      </c>
      <c r="C11" s="33">
        <v>4473819.2110000001</v>
      </c>
      <c r="D11" s="33">
        <v>3686.4659999999999</v>
      </c>
      <c r="E11" s="33">
        <v>3686.404</v>
      </c>
      <c r="F11" s="34" t="s">
        <v>31</v>
      </c>
      <c r="G11" s="33">
        <v>-6.2E-2</v>
      </c>
      <c r="H11" s="5">
        <f t="shared" si="0"/>
        <v>6.2E-2</v>
      </c>
    </row>
    <row r="12" spans="1:8" x14ac:dyDescent="0.25">
      <c r="A12" s="35" t="s">
        <v>40</v>
      </c>
      <c r="B12" s="20">
        <v>454439.141</v>
      </c>
      <c r="C12" s="20">
        <v>4455352.7319999998</v>
      </c>
      <c r="D12" s="20">
        <v>2631.9430000000002</v>
      </c>
      <c r="E12" s="20">
        <v>2631.85</v>
      </c>
      <c r="F12" s="37" t="s">
        <v>31</v>
      </c>
      <c r="G12" s="20">
        <v>-9.2999999999999999E-2</v>
      </c>
      <c r="H12" s="8">
        <f t="shared" si="0"/>
        <v>9.2999999999999999E-2</v>
      </c>
    </row>
    <row r="13" spans="1:8" x14ac:dyDescent="0.25">
      <c r="A13" s="31" t="s">
        <v>41</v>
      </c>
      <c r="B13" s="33">
        <v>454452.88299999997</v>
      </c>
      <c r="C13" s="33">
        <v>4455355.7450000001</v>
      </c>
      <c r="D13" s="33">
        <v>2632.7739999999999</v>
      </c>
      <c r="E13" s="33">
        <v>2632.6779999999999</v>
      </c>
      <c r="F13" s="34" t="s">
        <v>31</v>
      </c>
      <c r="G13" s="33">
        <v>-9.6000000000000002E-2</v>
      </c>
      <c r="H13" s="5">
        <f t="shared" si="0"/>
        <v>9.6000000000000002E-2</v>
      </c>
    </row>
    <row r="14" spans="1:8" x14ac:dyDescent="0.25">
      <c r="A14" s="35" t="s">
        <v>42</v>
      </c>
      <c r="B14" s="20">
        <v>455095.05599999998</v>
      </c>
      <c r="C14" s="20">
        <v>4449698.5140000004</v>
      </c>
      <c r="D14" s="20">
        <v>2601.06</v>
      </c>
      <c r="E14" s="20">
        <v>2600.9670000000001</v>
      </c>
      <c r="F14" s="37" t="s">
        <v>31</v>
      </c>
      <c r="G14" s="20">
        <v>-9.2999999999999999E-2</v>
      </c>
      <c r="H14" s="8">
        <f t="shared" si="0"/>
        <v>9.2999999999999999E-2</v>
      </c>
    </row>
    <row r="15" spans="1:8" x14ac:dyDescent="0.25">
      <c r="A15" s="31" t="s">
        <v>43</v>
      </c>
      <c r="B15" s="33">
        <v>460708.54700000002</v>
      </c>
      <c r="C15" s="33">
        <v>4446411.1380000003</v>
      </c>
      <c r="D15" s="33">
        <v>2482.9670000000001</v>
      </c>
      <c r="E15" s="33">
        <v>2483.0129999999999</v>
      </c>
      <c r="F15" s="34" t="s">
        <v>31</v>
      </c>
      <c r="G15" s="33">
        <v>4.5999999999999999E-2</v>
      </c>
      <c r="H15" s="5">
        <f t="shared" si="0"/>
        <v>4.5999999999999999E-2</v>
      </c>
    </row>
    <row r="16" spans="1:8" x14ac:dyDescent="0.25">
      <c r="A16" s="35" t="s">
        <v>44</v>
      </c>
      <c r="B16" s="20">
        <v>456792.95</v>
      </c>
      <c r="C16" s="20">
        <v>4442473.5729999999</v>
      </c>
      <c r="D16" s="20">
        <v>2610.5479999999998</v>
      </c>
      <c r="E16" s="20">
        <v>2610.4810000000002</v>
      </c>
      <c r="F16" s="37" t="s">
        <v>31</v>
      </c>
      <c r="G16" s="20">
        <v>-6.7000000000000004E-2</v>
      </c>
      <c r="H16" s="8">
        <f t="shared" si="0"/>
        <v>6.7000000000000004E-2</v>
      </c>
    </row>
    <row r="17" spans="1:8" x14ac:dyDescent="0.25">
      <c r="A17" s="31" t="s">
        <v>45</v>
      </c>
      <c r="B17" s="33">
        <v>457125.413</v>
      </c>
      <c r="C17" s="33">
        <v>4436275.0420000004</v>
      </c>
      <c r="D17" s="33">
        <v>2825.4160000000002</v>
      </c>
      <c r="E17" s="33">
        <v>2825.3670000000002</v>
      </c>
      <c r="F17" s="34" t="s">
        <v>31</v>
      </c>
      <c r="G17" s="33">
        <v>-4.9000000000000002E-2</v>
      </c>
      <c r="H17" s="5">
        <f t="shared" si="0"/>
        <v>4.9000000000000002E-2</v>
      </c>
    </row>
    <row r="18" spans="1:8" x14ac:dyDescent="0.25">
      <c r="A18" s="35" t="s">
        <v>46</v>
      </c>
      <c r="B18" s="20">
        <v>454465.58799999999</v>
      </c>
      <c r="C18" s="20">
        <v>4436791.0549999997</v>
      </c>
      <c r="D18" s="20">
        <v>3066.9189999999999</v>
      </c>
      <c r="E18" s="20">
        <v>3066.8760000000002</v>
      </c>
      <c r="F18" s="37" t="s">
        <v>31</v>
      </c>
      <c r="G18" s="20">
        <v>-4.2999999999999997E-2</v>
      </c>
      <c r="H18" s="8">
        <f t="shared" si="0"/>
        <v>4.2999999999999997E-2</v>
      </c>
    </row>
    <row r="19" spans="1:8" x14ac:dyDescent="0.25">
      <c r="A19" s="31" t="s">
        <v>47</v>
      </c>
      <c r="B19" s="33">
        <v>455963.33600000001</v>
      </c>
      <c r="C19" s="33">
        <v>4432957.5609999998</v>
      </c>
      <c r="D19" s="33">
        <v>2832.123</v>
      </c>
      <c r="E19" s="33">
        <v>2832.0169999999998</v>
      </c>
      <c r="F19" s="34" t="s">
        <v>31</v>
      </c>
      <c r="G19" s="33">
        <v>-0.106</v>
      </c>
      <c r="H19" s="5">
        <f t="shared" si="0"/>
        <v>0.106</v>
      </c>
    </row>
    <row r="20" spans="1:8" x14ac:dyDescent="0.25">
      <c r="A20" s="35" t="s">
        <v>48</v>
      </c>
      <c r="B20" s="20">
        <v>455615.65600000002</v>
      </c>
      <c r="C20" s="20">
        <v>4442230.6310000001</v>
      </c>
      <c r="D20" s="20">
        <v>2639.67</v>
      </c>
      <c r="E20" s="20">
        <v>2639.66</v>
      </c>
      <c r="F20" s="37" t="s">
        <v>31</v>
      </c>
      <c r="G20" s="20">
        <v>-0.01</v>
      </c>
      <c r="H20" s="8">
        <f t="shared" si="0"/>
        <v>0.01</v>
      </c>
    </row>
    <row r="21" spans="1:8" x14ac:dyDescent="0.25">
      <c r="A21" s="31" t="s">
        <v>49</v>
      </c>
      <c r="B21" s="33">
        <v>457263.75599999999</v>
      </c>
      <c r="C21" s="33">
        <v>4418218.2680000002</v>
      </c>
      <c r="D21" s="33">
        <v>2570.777</v>
      </c>
      <c r="E21" s="33">
        <v>2570.6999999999998</v>
      </c>
      <c r="F21" s="34" t="s">
        <v>31</v>
      </c>
      <c r="G21" s="33">
        <v>-7.6999999999999999E-2</v>
      </c>
      <c r="H21" s="5">
        <f t="shared" si="0"/>
        <v>7.6999999999999999E-2</v>
      </c>
    </row>
    <row r="22" spans="1:8" x14ac:dyDescent="0.25">
      <c r="A22" s="35" t="s">
        <v>50</v>
      </c>
      <c r="B22" s="20">
        <v>460371.60399999999</v>
      </c>
      <c r="C22" s="20">
        <v>4413653.3770000003</v>
      </c>
      <c r="D22" s="20">
        <v>2743.1219999999998</v>
      </c>
      <c r="E22" s="20">
        <v>2743.1370000000002</v>
      </c>
      <c r="F22" s="37" t="s">
        <v>31</v>
      </c>
      <c r="G22" s="20">
        <v>1.4999999999999999E-2</v>
      </c>
      <c r="H22" s="8">
        <f t="shared" si="0"/>
        <v>1.4999999999999999E-2</v>
      </c>
    </row>
    <row r="23" spans="1:8" x14ac:dyDescent="0.25">
      <c r="A23" s="31" t="s">
        <v>51</v>
      </c>
      <c r="B23" s="33">
        <v>455455.91</v>
      </c>
      <c r="C23" s="33">
        <v>4409279.3760000002</v>
      </c>
      <c r="D23" s="33">
        <v>2715.1840000000002</v>
      </c>
      <c r="E23" s="33">
        <v>2715.1469999999999</v>
      </c>
      <c r="F23" s="34" t="s">
        <v>31</v>
      </c>
      <c r="G23" s="33">
        <v>-3.6999999999999998E-2</v>
      </c>
      <c r="H23" s="5">
        <f t="shared" si="0"/>
        <v>3.6999999999999998E-2</v>
      </c>
    </row>
    <row r="24" spans="1:8" x14ac:dyDescent="0.25">
      <c r="A24" s="35" t="s">
        <v>52</v>
      </c>
      <c r="B24" s="20">
        <v>448446.70799999998</v>
      </c>
      <c r="C24" s="20">
        <v>4401846.0719999997</v>
      </c>
      <c r="D24" s="20">
        <v>2422.6060000000002</v>
      </c>
      <c r="E24" s="20">
        <v>2422.5720000000001</v>
      </c>
      <c r="F24" s="37" t="s">
        <v>31</v>
      </c>
      <c r="G24" s="20">
        <v>-3.4000000000000002E-2</v>
      </c>
      <c r="H24" s="8">
        <f t="shared" si="0"/>
        <v>3.4000000000000002E-2</v>
      </c>
    </row>
    <row r="25" spans="1:8" x14ac:dyDescent="0.25">
      <c r="A25" s="31" t="s">
        <v>53</v>
      </c>
      <c r="B25" s="33">
        <v>443437.86</v>
      </c>
      <c r="C25" s="33">
        <v>4401229.7089999998</v>
      </c>
      <c r="D25" s="33">
        <v>2520.5070000000001</v>
      </c>
      <c r="E25" s="33">
        <v>2520.5500000000002</v>
      </c>
      <c r="F25" s="34" t="s">
        <v>31</v>
      </c>
      <c r="G25" s="33">
        <v>4.2999999999999997E-2</v>
      </c>
      <c r="H25" s="5">
        <f t="shared" si="0"/>
        <v>4.2999999999999997E-2</v>
      </c>
    </row>
    <row r="26" spans="1:8" x14ac:dyDescent="0.25">
      <c r="A26" s="35" t="s">
        <v>54</v>
      </c>
      <c r="B26" s="20">
        <v>438312.42300000001</v>
      </c>
      <c r="C26" s="20">
        <v>4401699.3600000003</v>
      </c>
      <c r="D26" s="20">
        <v>2677.873</v>
      </c>
      <c r="E26" s="20">
        <v>2677.8939999999998</v>
      </c>
      <c r="F26" s="37" t="s">
        <v>31</v>
      </c>
      <c r="G26" s="20">
        <v>2.1000000000000001E-2</v>
      </c>
      <c r="H26" s="8">
        <f t="shared" si="0"/>
        <v>2.1000000000000001E-2</v>
      </c>
    </row>
    <row r="27" spans="1:8" x14ac:dyDescent="0.25">
      <c r="A27" s="31" t="s">
        <v>55</v>
      </c>
      <c r="B27" s="33">
        <v>429560.22399999999</v>
      </c>
      <c r="C27" s="33">
        <v>4402762.03</v>
      </c>
      <c r="D27" s="33">
        <v>3056.511</v>
      </c>
      <c r="E27" s="33">
        <v>3056.4740000000002</v>
      </c>
      <c r="F27" s="34" t="s">
        <v>31</v>
      </c>
      <c r="G27" s="33">
        <v>-3.6999999999999998E-2</v>
      </c>
      <c r="H27" s="5">
        <f t="shared" si="0"/>
        <v>3.6999999999999998E-2</v>
      </c>
    </row>
    <row r="28" spans="1:8" x14ac:dyDescent="0.25">
      <c r="A28" s="35" t="s">
        <v>56</v>
      </c>
      <c r="B28" s="20">
        <v>433463.74300000002</v>
      </c>
      <c r="C28" s="20">
        <v>4405609.017</v>
      </c>
      <c r="D28" s="20">
        <v>3447.3270000000002</v>
      </c>
      <c r="E28" s="20">
        <v>3447.3290000000002</v>
      </c>
      <c r="F28" s="37" t="s">
        <v>31</v>
      </c>
      <c r="G28" s="20">
        <v>2E-3</v>
      </c>
      <c r="H28" s="8">
        <f t="shared" si="0"/>
        <v>2E-3</v>
      </c>
    </row>
    <row r="29" spans="1:8" x14ac:dyDescent="0.25">
      <c r="A29" s="31" t="s">
        <v>57</v>
      </c>
      <c r="B29" s="33">
        <v>435059.74900000001</v>
      </c>
      <c r="C29" s="33">
        <v>4408906.0659999996</v>
      </c>
      <c r="D29" s="33">
        <v>2975.4470000000001</v>
      </c>
      <c r="E29" s="33">
        <v>2975.3829999999998</v>
      </c>
      <c r="F29" s="34" t="s">
        <v>31</v>
      </c>
      <c r="G29" s="33">
        <v>-6.4000000000000001E-2</v>
      </c>
      <c r="H29" s="5">
        <f t="shared" si="0"/>
        <v>6.4000000000000001E-2</v>
      </c>
    </row>
    <row r="30" spans="1:8" x14ac:dyDescent="0.25">
      <c r="A30" s="35" t="s">
        <v>58</v>
      </c>
      <c r="B30" s="20">
        <v>435459.63099999999</v>
      </c>
      <c r="C30" s="20">
        <v>4414753.9869999997</v>
      </c>
      <c r="D30" s="20">
        <v>2806.569</v>
      </c>
      <c r="E30" s="20">
        <v>2806.422</v>
      </c>
      <c r="F30" s="37" t="s">
        <v>31</v>
      </c>
      <c r="G30" s="20">
        <v>-0.14699999999999999</v>
      </c>
      <c r="H30" s="8">
        <f t="shared" si="0"/>
        <v>0.14699999999999999</v>
      </c>
    </row>
    <row r="31" spans="1:8" x14ac:dyDescent="0.25">
      <c r="A31" s="31" t="s">
        <v>59</v>
      </c>
      <c r="B31" s="33">
        <v>436284.91</v>
      </c>
      <c r="C31" s="33">
        <v>4416707.023</v>
      </c>
      <c r="D31" s="33">
        <v>3049.741</v>
      </c>
      <c r="E31" s="38">
        <v>3049.6329999999998</v>
      </c>
      <c r="F31" s="34" t="s">
        <v>31</v>
      </c>
      <c r="G31" s="38">
        <v>-0.108</v>
      </c>
      <c r="H31" s="5">
        <f t="shared" si="0"/>
        <v>0.108</v>
      </c>
    </row>
    <row r="32" spans="1:8" x14ac:dyDescent="0.25">
      <c r="A32" s="35" t="s">
        <v>60</v>
      </c>
      <c r="B32" s="20">
        <v>432668.223</v>
      </c>
      <c r="C32" s="20">
        <v>4420058.318</v>
      </c>
      <c r="D32" s="20">
        <v>2655.5740000000001</v>
      </c>
      <c r="E32" s="8">
        <v>2655.5610000000001</v>
      </c>
      <c r="F32" s="37" t="s">
        <v>31</v>
      </c>
      <c r="G32" s="8">
        <v>-1.2999999999999999E-2</v>
      </c>
      <c r="H32" s="8">
        <f t="shared" si="0"/>
        <v>1.2999999999999999E-2</v>
      </c>
    </row>
    <row r="33" spans="1:8" x14ac:dyDescent="0.25">
      <c r="A33" s="31" t="s">
        <v>61</v>
      </c>
      <c r="B33" s="33">
        <v>430565.56599999999</v>
      </c>
      <c r="C33" s="33">
        <v>4421953.2529999996</v>
      </c>
      <c r="D33" s="33">
        <v>2613.1590000000001</v>
      </c>
      <c r="E33" s="38">
        <v>2613.0700000000002</v>
      </c>
      <c r="F33" s="34" t="s">
        <v>31</v>
      </c>
      <c r="G33" s="38">
        <v>-8.8999999999999996E-2</v>
      </c>
      <c r="H33" s="5">
        <f t="shared" si="0"/>
        <v>8.8999999999999996E-2</v>
      </c>
    </row>
    <row r="34" spans="1:8" x14ac:dyDescent="0.25">
      <c r="A34" s="35" t="s">
        <v>62</v>
      </c>
      <c r="B34" s="20">
        <v>435562.88900000002</v>
      </c>
      <c r="C34" s="20">
        <v>4420133.82</v>
      </c>
      <c r="D34" s="20">
        <v>2889.0439999999999</v>
      </c>
      <c r="E34" s="8">
        <v>2888.9609999999998</v>
      </c>
      <c r="F34" s="37" t="s">
        <v>31</v>
      </c>
      <c r="G34" s="8">
        <v>-8.3000000000000004E-2</v>
      </c>
      <c r="H34" s="8">
        <f t="shared" si="0"/>
        <v>8.3000000000000004E-2</v>
      </c>
    </row>
    <row r="35" spans="1:8" x14ac:dyDescent="0.25">
      <c r="A35" s="31" t="s">
        <v>63</v>
      </c>
      <c r="B35" s="33">
        <v>435555.10399999999</v>
      </c>
      <c r="C35" s="33">
        <v>4420138.5760000004</v>
      </c>
      <c r="D35" s="33">
        <v>2888.8330000000001</v>
      </c>
      <c r="E35" s="38">
        <v>2888.721</v>
      </c>
      <c r="F35" s="34" t="s">
        <v>31</v>
      </c>
      <c r="G35" s="38">
        <v>-0.112</v>
      </c>
      <c r="H35" s="5">
        <f t="shared" si="0"/>
        <v>0.112</v>
      </c>
    </row>
    <row r="36" spans="1:8" x14ac:dyDescent="0.25">
      <c r="A36" s="35" t="s">
        <v>64</v>
      </c>
      <c r="B36" s="20">
        <v>427267.11099999998</v>
      </c>
      <c r="C36" s="20">
        <v>4427330.7970000003</v>
      </c>
      <c r="D36" s="20">
        <v>2540.5279999999998</v>
      </c>
      <c r="E36" s="8">
        <v>2540.4549999999999</v>
      </c>
      <c r="F36" s="37" t="s">
        <v>31</v>
      </c>
      <c r="G36" s="8">
        <v>-7.2999999999999995E-2</v>
      </c>
      <c r="H36" s="8">
        <f t="shared" si="0"/>
        <v>7.2999999999999995E-2</v>
      </c>
    </row>
    <row r="37" spans="1:8" x14ac:dyDescent="0.25">
      <c r="A37" s="31" t="s">
        <v>65</v>
      </c>
      <c r="B37" s="33">
        <v>421369.989</v>
      </c>
      <c r="C37" s="33">
        <v>4429171.7470000004</v>
      </c>
      <c r="D37" s="33">
        <v>2621.5509999999999</v>
      </c>
      <c r="E37" s="38">
        <v>2621.57</v>
      </c>
      <c r="F37" s="34" t="s">
        <v>31</v>
      </c>
      <c r="G37" s="38">
        <v>1.9E-2</v>
      </c>
      <c r="H37" s="5">
        <f t="shared" si="0"/>
        <v>1.9E-2</v>
      </c>
    </row>
    <row r="38" spans="1:8" x14ac:dyDescent="0.25">
      <c r="A38" s="35" t="s">
        <v>66</v>
      </c>
      <c r="B38" s="20">
        <v>399703.93599999999</v>
      </c>
      <c r="C38" s="20">
        <v>4434517.04</v>
      </c>
      <c r="D38" s="20">
        <v>2311.92</v>
      </c>
      <c r="E38" s="8">
        <v>2311.9079999999999</v>
      </c>
      <c r="F38" s="37" t="s">
        <v>31</v>
      </c>
      <c r="G38" s="8">
        <v>-1.2E-2</v>
      </c>
      <c r="H38" s="8">
        <f t="shared" si="0"/>
        <v>1.2E-2</v>
      </c>
    </row>
    <row r="39" spans="1:8" x14ac:dyDescent="0.25">
      <c r="A39" s="31" t="s">
        <v>67</v>
      </c>
      <c r="B39" s="33">
        <v>388089.00599999999</v>
      </c>
      <c r="C39" s="33">
        <v>4433436.4239999996</v>
      </c>
      <c r="D39" s="33">
        <v>2247.52</v>
      </c>
      <c r="E39" s="38">
        <v>2247.3870000000002</v>
      </c>
      <c r="F39" s="34" t="s">
        <v>31</v>
      </c>
      <c r="G39" s="38">
        <v>-0.13300000000000001</v>
      </c>
      <c r="H39" s="5">
        <f t="shared" si="0"/>
        <v>0.13300000000000001</v>
      </c>
    </row>
    <row r="40" spans="1:8" x14ac:dyDescent="0.25">
      <c r="A40" s="35" t="s">
        <v>68</v>
      </c>
      <c r="B40" s="20">
        <v>387029.83100000001</v>
      </c>
      <c r="C40" s="20">
        <v>4418548.0530000003</v>
      </c>
      <c r="D40" s="20">
        <v>2389.7020000000002</v>
      </c>
      <c r="E40" s="8">
        <v>2389.6109999999999</v>
      </c>
      <c r="F40" s="37" t="s">
        <v>31</v>
      </c>
      <c r="G40" s="8">
        <v>-9.0999999999999998E-2</v>
      </c>
      <c r="H40" s="8">
        <f t="shared" si="0"/>
        <v>9.0999999999999998E-2</v>
      </c>
    </row>
    <row r="41" spans="1:8" x14ac:dyDescent="0.25">
      <c r="A41" s="31" t="s">
        <v>69</v>
      </c>
      <c r="B41" s="33">
        <v>394105.84399999998</v>
      </c>
      <c r="C41" s="33">
        <v>4412264.0049999999</v>
      </c>
      <c r="D41" s="33">
        <v>2437.2139999999999</v>
      </c>
      <c r="E41" s="38">
        <v>2437.1480000000001</v>
      </c>
      <c r="F41" s="34" t="s">
        <v>31</v>
      </c>
      <c r="G41" s="38">
        <v>-6.6000000000000003E-2</v>
      </c>
      <c r="H41" s="5">
        <f t="shared" si="0"/>
        <v>6.6000000000000003E-2</v>
      </c>
    </row>
    <row r="42" spans="1:8" x14ac:dyDescent="0.25">
      <c r="A42" s="35" t="s">
        <v>70</v>
      </c>
      <c r="B42" s="20">
        <v>397252.05599999998</v>
      </c>
      <c r="C42" s="20">
        <v>4408242.568</v>
      </c>
      <c r="D42" s="20">
        <v>2458.5039999999999</v>
      </c>
      <c r="E42" s="8">
        <v>2458.509</v>
      </c>
      <c r="F42" s="37" t="s">
        <v>31</v>
      </c>
      <c r="G42" s="8">
        <v>5.0000000000000001E-3</v>
      </c>
      <c r="H42" s="8">
        <f t="shared" si="0"/>
        <v>5.0000000000000001E-3</v>
      </c>
    </row>
    <row r="43" spans="1:8" x14ac:dyDescent="0.25">
      <c r="A43" s="31" t="s">
        <v>71</v>
      </c>
      <c r="B43" s="33">
        <v>416075.83199999999</v>
      </c>
      <c r="C43" s="33">
        <v>4391019.9450000003</v>
      </c>
      <c r="D43" s="33">
        <v>3137.16</v>
      </c>
      <c r="E43" s="38">
        <v>3137.078</v>
      </c>
      <c r="F43" s="34" t="s">
        <v>31</v>
      </c>
      <c r="G43" s="38">
        <v>-8.2000000000000003E-2</v>
      </c>
      <c r="H43" s="5">
        <f t="shared" si="0"/>
        <v>8.2000000000000003E-2</v>
      </c>
    </row>
    <row r="44" spans="1:8" x14ac:dyDescent="0.25">
      <c r="A44" s="35" t="s">
        <v>72</v>
      </c>
      <c r="B44" s="20">
        <v>419654.5</v>
      </c>
      <c r="C44" s="20">
        <v>4392453.1720000003</v>
      </c>
      <c r="D44" s="20">
        <v>3397.7449999999999</v>
      </c>
      <c r="E44" s="8">
        <v>3397.7649999999999</v>
      </c>
      <c r="F44" s="37" t="s">
        <v>31</v>
      </c>
      <c r="G44" s="8">
        <v>0.02</v>
      </c>
      <c r="H44" s="8">
        <f t="shared" si="0"/>
        <v>0.02</v>
      </c>
    </row>
    <row r="45" spans="1:8" x14ac:dyDescent="0.25">
      <c r="A45" s="31" t="s">
        <v>73</v>
      </c>
      <c r="B45" s="33">
        <v>437109.43199999997</v>
      </c>
      <c r="C45" s="33">
        <v>4394187.176</v>
      </c>
      <c r="D45" s="33">
        <v>2788.8589999999999</v>
      </c>
      <c r="E45" s="38">
        <v>2788.8330000000001</v>
      </c>
      <c r="F45" s="34" t="s">
        <v>31</v>
      </c>
      <c r="G45" s="38">
        <v>-2.5999999999999999E-2</v>
      </c>
      <c r="H45" s="5">
        <f t="shared" si="0"/>
        <v>2.5999999999999999E-2</v>
      </c>
    </row>
    <row r="46" spans="1:8" x14ac:dyDescent="0.25">
      <c r="A46" s="35" t="s">
        <v>74</v>
      </c>
      <c r="B46" s="20">
        <v>440399.50900000002</v>
      </c>
      <c r="C46" s="20">
        <v>4396595.71</v>
      </c>
      <c r="D46" s="20">
        <v>2586.8809999999999</v>
      </c>
      <c r="E46" s="8">
        <v>2586.7739999999999</v>
      </c>
      <c r="F46" s="37" t="s">
        <v>31</v>
      </c>
      <c r="G46" s="8">
        <v>-0.107</v>
      </c>
      <c r="H46" s="8">
        <f t="shared" si="0"/>
        <v>0.107</v>
      </c>
    </row>
    <row r="47" spans="1:8" x14ac:dyDescent="0.25">
      <c r="A47" s="31" t="s">
        <v>75</v>
      </c>
      <c r="B47" s="33">
        <v>457142.489</v>
      </c>
      <c r="C47" s="33">
        <v>4399243.1260000002</v>
      </c>
      <c r="D47" s="33">
        <v>2281.6570000000002</v>
      </c>
      <c r="E47" s="38">
        <v>2281.5360000000001</v>
      </c>
      <c r="F47" s="34" t="s">
        <v>31</v>
      </c>
      <c r="G47" s="38">
        <v>-0.121</v>
      </c>
      <c r="H47" s="5">
        <f t="shared" si="0"/>
        <v>0.121</v>
      </c>
    </row>
    <row r="48" spans="1:8" x14ac:dyDescent="0.25">
      <c r="A48" s="35" t="s">
        <v>76</v>
      </c>
      <c r="B48" s="20">
        <v>448886.32500000001</v>
      </c>
      <c r="C48" s="20">
        <v>4389762.0089999996</v>
      </c>
      <c r="D48" s="20">
        <v>3255.6770000000001</v>
      </c>
      <c r="E48" s="8">
        <v>3255.5929999999998</v>
      </c>
      <c r="F48" s="37" t="s">
        <v>31</v>
      </c>
      <c r="G48" s="8">
        <v>-8.4000000000000005E-2</v>
      </c>
      <c r="H48" s="8">
        <f t="shared" si="0"/>
        <v>8.4000000000000005E-2</v>
      </c>
    </row>
    <row r="49" spans="1:8" x14ac:dyDescent="0.25">
      <c r="A49" s="31" t="s">
        <v>77</v>
      </c>
      <c r="B49" s="33">
        <v>448349.745</v>
      </c>
      <c r="C49" s="33">
        <v>4390834.04</v>
      </c>
      <c r="D49" s="33">
        <v>3192.6370000000002</v>
      </c>
      <c r="E49" s="38">
        <v>3192.5390000000002</v>
      </c>
      <c r="F49" s="34" t="s">
        <v>31</v>
      </c>
      <c r="G49" s="38">
        <v>-9.8000000000000004E-2</v>
      </c>
      <c r="H49" s="5">
        <f t="shared" si="0"/>
        <v>9.8000000000000004E-2</v>
      </c>
    </row>
    <row r="50" spans="1:8" x14ac:dyDescent="0.25">
      <c r="A50" s="35" t="s">
        <v>78</v>
      </c>
      <c r="B50" s="20">
        <v>455446.78899999999</v>
      </c>
      <c r="C50" s="20">
        <v>4392641.6399999997</v>
      </c>
      <c r="D50" s="20">
        <v>3256.2440000000001</v>
      </c>
      <c r="E50" s="8">
        <v>3256.1320000000001</v>
      </c>
      <c r="F50" s="37" t="s">
        <v>31</v>
      </c>
      <c r="G50" s="8">
        <v>-0.112</v>
      </c>
      <c r="H50" s="8">
        <f t="shared" si="0"/>
        <v>0.112</v>
      </c>
    </row>
    <row r="51" spans="1:8" x14ac:dyDescent="0.25">
      <c r="A51" s="31" t="s">
        <v>79</v>
      </c>
      <c r="B51" s="33">
        <v>461883.36300000001</v>
      </c>
      <c r="C51" s="33">
        <v>4391690.2520000003</v>
      </c>
      <c r="D51" s="33">
        <v>2803.7530000000002</v>
      </c>
      <c r="E51" s="38">
        <v>2803.7840000000001</v>
      </c>
      <c r="F51" s="34" t="s">
        <v>31</v>
      </c>
      <c r="G51" s="38">
        <v>3.1E-2</v>
      </c>
      <c r="H51" s="5">
        <f t="shared" si="0"/>
        <v>3.1E-2</v>
      </c>
    </row>
    <row r="52" spans="1:8" x14ac:dyDescent="0.25">
      <c r="A52" s="39" t="s">
        <v>80</v>
      </c>
      <c r="B52" s="40">
        <v>450910.65399999998</v>
      </c>
      <c r="C52" s="40">
        <v>4515885.8569999998</v>
      </c>
      <c r="D52" s="40">
        <v>2521.819</v>
      </c>
      <c r="E52" s="40">
        <v>2521.788</v>
      </c>
      <c r="F52" s="41" t="s">
        <v>81</v>
      </c>
      <c r="G52" s="41">
        <v>-3.1E-2</v>
      </c>
      <c r="H52" s="8">
        <f t="shared" si="0"/>
        <v>3.1E-2</v>
      </c>
    </row>
    <row r="53" spans="1:8" x14ac:dyDescent="0.25">
      <c r="A53" s="3" t="s">
        <v>82</v>
      </c>
      <c r="B53" s="42">
        <v>444915.75799999997</v>
      </c>
      <c r="C53" s="42">
        <v>4517019.78</v>
      </c>
      <c r="D53" s="42">
        <v>2725.306</v>
      </c>
      <c r="E53" s="42">
        <v>2725.3139999999999</v>
      </c>
      <c r="F53" s="5" t="s">
        <v>81</v>
      </c>
      <c r="G53" s="5">
        <v>8.0000000000000002E-3</v>
      </c>
      <c r="H53" s="5">
        <f t="shared" si="0"/>
        <v>8.0000000000000002E-3</v>
      </c>
    </row>
    <row r="54" spans="1:8" x14ac:dyDescent="0.25">
      <c r="A54" s="39" t="s">
        <v>83</v>
      </c>
      <c r="B54" s="40">
        <v>448433.51799999998</v>
      </c>
      <c r="C54" s="40">
        <v>4505307.1040000003</v>
      </c>
      <c r="D54" s="40">
        <v>2225.3429999999998</v>
      </c>
      <c r="E54" s="40">
        <v>2225.3249999999998</v>
      </c>
      <c r="F54" s="41" t="s">
        <v>81</v>
      </c>
      <c r="G54" s="41">
        <v>-1.7999999999999999E-2</v>
      </c>
      <c r="H54" s="8">
        <f t="shared" si="0"/>
        <v>1.7999999999999999E-2</v>
      </c>
    </row>
    <row r="55" spans="1:8" x14ac:dyDescent="0.25">
      <c r="A55" s="3" t="s">
        <v>84</v>
      </c>
      <c r="B55" s="42">
        <v>438684.94300000003</v>
      </c>
      <c r="C55" s="42">
        <v>4506798.2390000001</v>
      </c>
      <c r="D55" s="42">
        <v>2353.6280000000002</v>
      </c>
      <c r="E55" s="42">
        <v>2353.6190000000001</v>
      </c>
      <c r="F55" s="5" t="s">
        <v>81</v>
      </c>
      <c r="G55" s="5">
        <v>-8.9999999999999993E-3</v>
      </c>
      <c r="H55" s="5">
        <f t="shared" si="0"/>
        <v>8.9999999999999993E-3</v>
      </c>
    </row>
    <row r="56" spans="1:8" x14ac:dyDescent="0.25">
      <c r="A56" s="39" t="s">
        <v>85</v>
      </c>
      <c r="B56" s="40">
        <v>447507.82500000001</v>
      </c>
      <c r="C56" s="40">
        <v>4472827.1160000004</v>
      </c>
      <c r="D56" s="40">
        <v>2598.7220000000002</v>
      </c>
      <c r="E56" s="40">
        <v>2598.7489999999998</v>
      </c>
      <c r="F56" s="41" t="s">
        <v>81</v>
      </c>
      <c r="G56" s="41">
        <v>2.7E-2</v>
      </c>
      <c r="H56" s="8">
        <f t="shared" si="0"/>
        <v>2.7E-2</v>
      </c>
    </row>
    <row r="57" spans="1:8" x14ac:dyDescent="0.25">
      <c r="A57" s="3" t="s">
        <v>86</v>
      </c>
      <c r="B57" s="42">
        <v>454442.82199999999</v>
      </c>
      <c r="C57" s="42">
        <v>4455390.6449999996</v>
      </c>
      <c r="D57" s="42">
        <v>2635.4859999999999</v>
      </c>
      <c r="E57" s="42">
        <v>2635.4009999999998</v>
      </c>
      <c r="F57" s="5" t="s">
        <v>81</v>
      </c>
      <c r="G57" s="5">
        <v>-8.5000000000000006E-2</v>
      </c>
      <c r="H57" s="5">
        <f t="shared" si="0"/>
        <v>8.5000000000000006E-2</v>
      </c>
    </row>
    <row r="58" spans="1:8" x14ac:dyDescent="0.25">
      <c r="A58" s="39" t="s">
        <v>87</v>
      </c>
      <c r="B58" s="40">
        <v>455172.57299999997</v>
      </c>
      <c r="C58" s="40">
        <v>4449691.699</v>
      </c>
      <c r="D58" s="40">
        <v>2600.09</v>
      </c>
      <c r="E58" s="40">
        <v>2599.9929999999999</v>
      </c>
      <c r="F58" s="41" t="s">
        <v>81</v>
      </c>
      <c r="G58" s="41">
        <v>-9.7000000000000003E-2</v>
      </c>
      <c r="H58" s="8">
        <f t="shared" si="0"/>
        <v>9.7000000000000003E-2</v>
      </c>
    </row>
    <row r="59" spans="1:8" x14ac:dyDescent="0.25">
      <c r="A59" s="3" t="s">
        <v>88</v>
      </c>
      <c r="B59" s="42">
        <v>460709.90600000002</v>
      </c>
      <c r="C59" s="42">
        <v>4446394.267</v>
      </c>
      <c r="D59" s="42">
        <v>2485.7600000000002</v>
      </c>
      <c r="E59" s="42">
        <v>2485.808</v>
      </c>
      <c r="F59" s="5" t="s">
        <v>81</v>
      </c>
      <c r="G59" s="5">
        <v>4.8000000000000001E-2</v>
      </c>
      <c r="H59" s="5">
        <f t="shared" si="0"/>
        <v>4.8000000000000001E-2</v>
      </c>
    </row>
    <row r="60" spans="1:8" x14ac:dyDescent="0.25">
      <c r="A60" s="39" t="s">
        <v>89</v>
      </c>
      <c r="B60" s="40">
        <v>456778.946</v>
      </c>
      <c r="C60" s="40">
        <v>4442476.5719999997</v>
      </c>
      <c r="D60" s="40">
        <v>2610.9470000000001</v>
      </c>
      <c r="E60" s="40">
        <v>2610.873</v>
      </c>
      <c r="F60" s="41" t="s">
        <v>81</v>
      </c>
      <c r="G60" s="41">
        <v>-7.3999999999999996E-2</v>
      </c>
      <c r="H60" s="8">
        <f t="shared" si="0"/>
        <v>7.3999999999999996E-2</v>
      </c>
    </row>
    <row r="61" spans="1:8" x14ac:dyDescent="0.25">
      <c r="A61" s="3" t="s">
        <v>90</v>
      </c>
      <c r="B61" s="42">
        <v>454457.21500000003</v>
      </c>
      <c r="C61" s="42">
        <v>4436818.0070000002</v>
      </c>
      <c r="D61" s="42">
        <v>3067.2860000000001</v>
      </c>
      <c r="E61" s="42">
        <v>3067.1709999999998</v>
      </c>
      <c r="F61" s="5" t="s">
        <v>81</v>
      </c>
      <c r="G61" s="5">
        <v>-0.115</v>
      </c>
      <c r="H61" s="5">
        <f t="shared" si="0"/>
        <v>0.115</v>
      </c>
    </row>
    <row r="62" spans="1:8" x14ac:dyDescent="0.25">
      <c r="A62" s="39" t="s">
        <v>91</v>
      </c>
      <c r="B62" s="40">
        <v>457269.58100000001</v>
      </c>
      <c r="C62" s="40">
        <v>4418209.16</v>
      </c>
      <c r="D62" s="40">
        <v>2573.2429999999999</v>
      </c>
      <c r="E62" s="40">
        <v>2573.1869999999999</v>
      </c>
      <c r="F62" s="41" t="s">
        <v>81</v>
      </c>
      <c r="G62" s="41">
        <v>-5.6000000000000001E-2</v>
      </c>
      <c r="H62" s="8">
        <f t="shared" si="0"/>
        <v>5.6000000000000001E-2</v>
      </c>
    </row>
    <row r="63" spans="1:8" x14ac:dyDescent="0.25">
      <c r="A63" s="3" t="s">
        <v>92</v>
      </c>
      <c r="B63" s="42">
        <v>460376.67700000003</v>
      </c>
      <c r="C63" s="42">
        <v>4413665.1339999996</v>
      </c>
      <c r="D63" s="42">
        <v>2744.8119999999999</v>
      </c>
      <c r="E63" s="42">
        <v>2744.7840000000001</v>
      </c>
      <c r="F63" s="5" t="s">
        <v>81</v>
      </c>
      <c r="G63" s="5">
        <v>-2.8000000000000001E-2</v>
      </c>
      <c r="H63" s="5">
        <f t="shared" si="0"/>
        <v>2.8000000000000001E-2</v>
      </c>
    </row>
    <row r="64" spans="1:8" x14ac:dyDescent="0.25">
      <c r="A64" s="39" t="s">
        <v>93</v>
      </c>
      <c r="B64" s="40">
        <v>455441.353</v>
      </c>
      <c r="C64" s="40">
        <v>4409256.3360000001</v>
      </c>
      <c r="D64" s="40">
        <v>2713.7860000000001</v>
      </c>
      <c r="E64" s="40">
        <v>2713.7930000000001</v>
      </c>
      <c r="F64" s="41" t="s">
        <v>81</v>
      </c>
      <c r="G64" s="41">
        <v>7.0000000000000001E-3</v>
      </c>
      <c r="H64" s="8">
        <f t="shared" si="0"/>
        <v>7.0000000000000001E-3</v>
      </c>
    </row>
    <row r="65" spans="1:8" x14ac:dyDescent="0.25">
      <c r="A65" s="3" t="s">
        <v>94</v>
      </c>
      <c r="B65" s="42">
        <v>456474.06</v>
      </c>
      <c r="C65" s="42">
        <v>4399277.4740000004</v>
      </c>
      <c r="D65" s="42">
        <v>2286.1909999999998</v>
      </c>
      <c r="E65" s="42">
        <v>2286.0740000000001</v>
      </c>
      <c r="F65" s="5" t="s">
        <v>81</v>
      </c>
      <c r="G65" s="5">
        <v>-0.11700000000000001</v>
      </c>
      <c r="H65" s="5">
        <f t="shared" si="0"/>
        <v>0.11700000000000001</v>
      </c>
    </row>
    <row r="66" spans="1:8" x14ac:dyDescent="0.25">
      <c r="A66" s="39" t="s">
        <v>95</v>
      </c>
      <c r="B66" s="40">
        <v>448459.19799999997</v>
      </c>
      <c r="C66" s="40">
        <v>4401845.4079999998</v>
      </c>
      <c r="D66" s="40">
        <v>2422.4850000000001</v>
      </c>
      <c r="E66" s="40">
        <v>2422.4720000000002</v>
      </c>
      <c r="F66" s="41" t="s">
        <v>81</v>
      </c>
      <c r="G66" s="41">
        <v>-1.2999999999999999E-2</v>
      </c>
      <c r="H66" s="8">
        <f t="shared" si="0"/>
        <v>1.2999999999999999E-2</v>
      </c>
    </row>
    <row r="67" spans="1:8" x14ac:dyDescent="0.25">
      <c r="A67" s="3" t="s">
        <v>96</v>
      </c>
      <c r="B67" s="42">
        <v>443421.402</v>
      </c>
      <c r="C67" s="42">
        <v>4401294.773</v>
      </c>
      <c r="D67" s="42">
        <v>2528.8649999999998</v>
      </c>
      <c r="E67" s="42">
        <v>2528.8789999999999</v>
      </c>
      <c r="F67" s="5" t="s">
        <v>81</v>
      </c>
      <c r="G67" s="5">
        <v>1.4E-2</v>
      </c>
      <c r="H67" s="5">
        <f t="shared" si="0"/>
        <v>1.4E-2</v>
      </c>
    </row>
    <row r="68" spans="1:8" x14ac:dyDescent="0.25">
      <c r="A68" s="39" t="s">
        <v>97</v>
      </c>
      <c r="B68" s="40">
        <v>429578.36900000001</v>
      </c>
      <c r="C68" s="40">
        <v>4402786.3219999997</v>
      </c>
      <c r="D68" s="40">
        <v>3059.0050000000001</v>
      </c>
      <c r="E68" s="40">
        <v>3059.0439999999999</v>
      </c>
      <c r="F68" s="41" t="s">
        <v>81</v>
      </c>
      <c r="G68" s="41">
        <v>3.9E-2</v>
      </c>
      <c r="H68" s="8">
        <f t="shared" ref="H68:H82" si="1">ABS(G68)</f>
        <v>3.9E-2</v>
      </c>
    </row>
    <row r="69" spans="1:8" x14ac:dyDescent="0.25">
      <c r="A69" s="3" t="s">
        <v>98</v>
      </c>
      <c r="B69" s="42">
        <v>435041.93400000001</v>
      </c>
      <c r="C69" s="42">
        <v>4408897.9550000001</v>
      </c>
      <c r="D69" s="42">
        <v>2976.07</v>
      </c>
      <c r="E69" s="42">
        <v>2976.0830000000001</v>
      </c>
      <c r="F69" s="5" t="s">
        <v>81</v>
      </c>
      <c r="G69" s="5">
        <v>1.2999999999999999E-2</v>
      </c>
      <c r="H69" s="5">
        <f t="shared" si="1"/>
        <v>1.2999999999999999E-2</v>
      </c>
    </row>
    <row r="70" spans="1:8" x14ac:dyDescent="0.25">
      <c r="A70" s="39" t="s">
        <v>99</v>
      </c>
      <c r="B70" s="40">
        <v>435463.73100000003</v>
      </c>
      <c r="C70" s="40">
        <v>4414771.1849999996</v>
      </c>
      <c r="D70" s="40">
        <v>2807.2530000000002</v>
      </c>
      <c r="E70" s="40">
        <v>2807.2220000000002</v>
      </c>
      <c r="F70" s="41" t="s">
        <v>81</v>
      </c>
      <c r="G70" s="41">
        <v>-3.1E-2</v>
      </c>
      <c r="H70" s="8">
        <f t="shared" si="1"/>
        <v>3.1E-2</v>
      </c>
    </row>
    <row r="71" spans="1:8" x14ac:dyDescent="0.25">
      <c r="A71" s="3" t="s">
        <v>100</v>
      </c>
      <c r="B71" s="42">
        <v>432668.91899999999</v>
      </c>
      <c r="C71" s="42">
        <v>4420086.8899999997</v>
      </c>
      <c r="D71" s="42">
        <v>2655.056</v>
      </c>
      <c r="E71" s="42">
        <v>2655.0790000000002</v>
      </c>
      <c r="F71" s="5" t="s">
        <v>81</v>
      </c>
      <c r="G71" s="5">
        <v>2.3E-2</v>
      </c>
      <c r="H71" s="5">
        <f t="shared" si="1"/>
        <v>2.3E-2</v>
      </c>
    </row>
    <row r="72" spans="1:8" x14ac:dyDescent="0.25">
      <c r="A72" s="39" t="s">
        <v>101</v>
      </c>
      <c r="B72" s="41">
        <v>430573.277</v>
      </c>
      <c r="C72" s="41">
        <v>4421940.517</v>
      </c>
      <c r="D72" s="41">
        <v>2613.7739999999999</v>
      </c>
      <c r="E72" s="41">
        <v>2613.681</v>
      </c>
      <c r="F72" s="41" t="s">
        <v>81</v>
      </c>
      <c r="G72" s="41">
        <v>-9.2999999999999999E-2</v>
      </c>
      <c r="H72" s="8">
        <f t="shared" si="1"/>
        <v>9.2999999999999999E-2</v>
      </c>
    </row>
    <row r="73" spans="1:8" x14ac:dyDescent="0.25">
      <c r="A73" s="3" t="s">
        <v>102</v>
      </c>
      <c r="B73" s="5">
        <v>435564.80300000001</v>
      </c>
      <c r="C73" s="5">
        <v>4420150.7419999996</v>
      </c>
      <c r="D73" s="5">
        <v>2888.5450000000001</v>
      </c>
      <c r="E73" s="5">
        <v>2888.4540000000002</v>
      </c>
      <c r="F73" s="5" t="s">
        <v>81</v>
      </c>
      <c r="G73" s="5">
        <v>-9.0999999999999998E-2</v>
      </c>
      <c r="H73" s="5">
        <f t="shared" si="1"/>
        <v>9.0999999999999998E-2</v>
      </c>
    </row>
    <row r="74" spans="1:8" x14ac:dyDescent="0.25">
      <c r="A74" s="39" t="s">
        <v>103</v>
      </c>
      <c r="B74" s="41">
        <v>427265.804</v>
      </c>
      <c r="C74" s="41">
        <v>4427363.4510000004</v>
      </c>
      <c r="D74" s="41">
        <v>2540.6210000000001</v>
      </c>
      <c r="E74" s="41">
        <v>2540.5149999999999</v>
      </c>
      <c r="F74" s="41" t="s">
        <v>81</v>
      </c>
      <c r="G74" s="41">
        <v>-0.106</v>
      </c>
      <c r="H74" s="8">
        <f t="shared" si="1"/>
        <v>0.106</v>
      </c>
    </row>
    <row r="75" spans="1:8" x14ac:dyDescent="0.25">
      <c r="A75" s="3" t="s">
        <v>104</v>
      </c>
      <c r="B75" s="5">
        <v>394006.429</v>
      </c>
      <c r="C75" s="5">
        <v>4435469.7929999996</v>
      </c>
      <c r="D75" s="5">
        <v>2262.2570000000001</v>
      </c>
      <c r="E75" s="5">
        <v>2262.1669999999999</v>
      </c>
      <c r="F75" s="5" t="s">
        <v>81</v>
      </c>
      <c r="G75" s="5">
        <v>-0.09</v>
      </c>
      <c r="H75" s="5">
        <f t="shared" si="1"/>
        <v>0.09</v>
      </c>
    </row>
    <row r="76" spans="1:8" x14ac:dyDescent="0.25">
      <c r="A76" s="39" t="s">
        <v>105</v>
      </c>
      <c r="B76" s="41">
        <v>396984.72100000002</v>
      </c>
      <c r="C76" s="41">
        <v>4408319.3329999996</v>
      </c>
      <c r="D76" s="41">
        <v>2454.8919999999998</v>
      </c>
      <c r="E76" s="41">
        <v>2454.8989999999999</v>
      </c>
      <c r="F76" s="41" t="s">
        <v>81</v>
      </c>
      <c r="G76" s="41">
        <v>7.0000000000000001E-3</v>
      </c>
      <c r="H76" s="8">
        <f t="shared" si="1"/>
        <v>7.0000000000000001E-3</v>
      </c>
    </row>
    <row r="77" spans="1:8" x14ac:dyDescent="0.25">
      <c r="A77" s="3" t="s">
        <v>106</v>
      </c>
      <c r="B77" s="5">
        <v>437060.82900000003</v>
      </c>
      <c r="C77" s="5">
        <v>4394190.1670000004</v>
      </c>
      <c r="D77" s="5">
        <v>2790.2649999999999</v>
      </c>
      <c r="E77" s="5">
        <v>2790.2049999999999</v>
      </c>
      <c r="F77" s="5" t="s">
        <v>81</v>
      </c>
      <c r="G77" s="5">
        <v>-0.06</v>
      </c>
      <c r="H77" s="5">
        <f t="shared" si="1"/>
        <v>0.06</v>
      </c>
    </row>
    <row r="78" spans="1:8" x14ac:dyDescent="0.25">
      <c r="A78" s="39" t="s">
        <v>107</v>
      </c>
      <c r="B78" s="41">
        <v>440410.38099999999</v>
      </c>
      <c r="C78" s="41">
        <v>4396606.9390000002</v>
      </c>
      <c r="D78" s="41">
        <v>2586.3980000000001</v>
      </c>
      <c r="E78" s="41">
        <v>2586.4</v>
      </c>
      <c r="F78" s="41" t="s">
        <v>81</v>
      </c>
      <c r="G78" s="41">
        <v>2E-3</v>
      </c>
      <c r="H78" s="8">
        <f t="shared" si="1"/>
        <v>2E-3</v>
      </c>
    </row>
    <row r="79" spans="1:8" x14ac:dyDescent="0.25">
      <c r="A79" s="3" t="s">
        <v>108</v>
      </c>
      <c r="B79" s="5">
        <v>448873.42200000002</v>
      </c>
      <c r="C79" s="5">
        <v>4389767.5279999999</v>
      </c>
      <c r="D79" s="5">
        <v>3255.5320000000002</v>
      </c>
      <c r="E79" s="5">
        <v>3255.5059999999999</v>
      </c>
      <c r="F79" s="5" t="s">
        <v>81</v>
      </c>
      <c r="G79" s="5">
        <v>-2.5999999999999999E-2</v>
      </c>
      <c r="H79" s="5">
        <f t="shared" si="1"/>
        <v>2.5999999999999999E-2</v>
      </c>
    </row>
    <row r="80" spans="1:8" x14ac:dyDescent="0.25">
      <c r="A80" s="39" t="s">
        <v>109</v>
      </c>
      <c r="B80" s="41">
        <v>436268.43800000002</v>
      </c>
      <c r="C80" s="41">
        <v>4416720.7369999997</v>
      </c>
      <c r="D80" s="41">
        <v>3048.855</v>
      </c>
      <c r="E80" s="41">
        <v>3048.75</v>
      </c>
      <c r="F80" s="41" t="s">
        <v>81</v>
      </c>
      <c r="G80" s="41">
        <v>-0.105</v>
      </c>
      <c r="H80" s="8">
        <f t="shared" si="1"/>
        <v>0.105</v>
      </c>
    </row>
    <row r="81" spans="1:8" x14ac:dyDescent="0.25">
      <c r="A81" s="3" t="s">
        <v>110</v>
      </c>
      <c r="B81" s="5">
        <v>461887.837</v>
      </c>
      <c r="C81" s="5">
        <v>4391710.9539999999</v>
      </c>
      <c r="D81" s="5">
        <v>2803.1770000000001</v>
      </c>
      <c r="E81" s="5">
        <v>2803.192</v>
      </c>
      <c r="F81" s="5" t="s">
        <v>81</v>
      </c>
      <c r="G81" s="5">
        <v>1.4999999999999999E-2</v>
      </c>
      <c r="H81" s="5">
        <f t="shared" si="1"/>
        <v>1.4999999999999999E-2</v>
      </c>
    </row>
    <row r="82" spans="1:8" x14ac:dyDescent="0.25">
      <c r="A82" s="39" t="s">
        <v>111</v>
      </c>
      <c r="B82" s="41">
        <v>436241.44400000002</v>
      </c>
      <c r="C82" s="41">
        <v>4401906.2620000001</v>
      </c>
      <c r="D82" s="41">
        <v>2798.8110000000001</v>
      </c>
      <c r="E82" s="41">
        <v>2798.7280000000001</v>
      </c>
      <c r="F82" s="41" t="s">
        <v>81</v>
      </c>
      <c r="G82" s="41">
        <v>-8.3000000000000004E-2</v>
      </c>
      <c r="H82" s="8">
        <f t="shared" si="1"/>
        <v>8.3000000000000004E-2</v>
      </c>
    </row>
    <row r="83" spans="1:8" x14ac:dyDescent="0.25">
      <c r="A83" s="31" t="s">
        <v>112</v>
      </c>
      <c r="B83" s="32">
        <v>464918.46399999998</v>
      </c>
      <c r="C83" s="32">
        <v>4408686.9189999998</v>
      </c>
      <c r="D83" s="32">
        <v>2532.0010000000002</v>
      </c>
      <c r="E83" s="33">
        <v>2531.998</v>
      </c>
      <c r="F83" s="34" t="s">
        <v>31</v>
      </c>
      <c r="G83" s="33">
        <v>-3.0000000000000001E-3</v>
      </c>
      <c r="H83" s="38">
        <f>ABS(G83)</f>
        <v>3.0000000000000001E-3</v>
      </c>
    </row>
    <row r="84" spans="1:8" x14ac:dyDescent="0.25">
      <c r="A84" s="35" t="s">
        <v>113</v>
      </c>
      <c r="B84" s="36">
        <v>467042.58199999999</v>
      </c>
      <c r="C84" s="36">
        <v>4398506.1560000004</v>
      </c>
      <c r="D84" s="36">
        <v>2082.2739999999999</v>
      </c>
      <c r="E84" s="20">
        <v>2082.2489999999998</v>
      </c>
      <c r="F84" s="37" t="s">
        <v>31</v>
      </c>
      <c r="G84" s="20">
        <v>-2.5000000000000001E-2</v>
      </c>
      <c r="H84" s="41">
        <f t="shared" ref="H84:H147" si="2">ABS(G84)</f>
        <v>2.5000000000000001E-2</v>
      </c>
    </row>
    <row r="85" spans="1:8" x14ac:dyDescent="0.25">
      <c r="A85" s="31" t="s">
        <v>114</v>
      </c>
      <c r="B85" s="32">
        <v>472806.489</v>
      </c>
      <c r="C85" s="32">
        <v>4395839.1550000003</v>
      </c>
      <c r="D85" s="32">
        <v>2335.4360000000001</v>
      </c>
      <c r="E85" s="33">
        <v>2335.4630000000002</v>
      </c>
      <c r="F85" s="34" t="s">
        <v>31</v>
      </c>
      <c r="G85" s="33">
        <v>2.7E-2</v>
      </c>
      <c r="H85" s="38">
        <f t="shared" si="2"/>
        <v>2.7E-2</v>
      </c>
    </row>
    <row r="86" spans="1:8" x14ac:dyDescent="0.25">
      <c r="A86" s="35" t="s">
        <v>115</v>
      </c>
      <c r="B86" s="36">
        <v>468704.52100000001</v>
      </c>
      <c r="C86" s="36">
        <v>4392586.2019999996</v>
      </c>
      <c r="D86" s="36">
        <v>2362.0239999999999</v>
      </c>
      <c r="E86" s="20">
        <v>2361.951</v>
      </c>
      <c r="F86" s="37" t="s">
        <v>31</v>
      </c>
      <c r="G86" s="20">
        <v>-7.2999999999999995E-2</v>
      </c>
      <c r="H86" s="41">
        <f t="shared" si="2"/>
        <v>7.2999999999999995E-2</v>
      </c>
    </row>
    <row r="87" spans="1:8" x14ac:dyDescent="0.25">
      <c r="A87" s="31" t="s">
        <v>116</v>
      </c>
      <c r="B87" s="32">
        <v>472909.87599999999</v>
      </c>
      <c r="C87" s="32">
        <v>4387517.8049999997</v>
      </c>
      <c r="D87" s="32">
        <v>2139.4380000000001</v>
      </c>
      <c r="E87" s="33">
        <v>2139.4029999999998</v>
      </c>
      <c r="F87" s="34" t="s">
        <v>31</v>
      </c>
      <c r="G87" s="33">
        <v>-3.5000000000000003E-2</v>
      </c>
      <c r="H87" s="38">
        <f t="shared" si="2"/>
        <v>3.5000000000000003E-2</v>
      </c>
    </row>
    <row r="88" spans="1:8" x14ac:dyDescent="0.25">
      <c r="A88" s="35" t="s">
        <v>117</v>
      </c>
      <c r="B88" s="20">
        <v>465872.20199999999</v>
      </c>
      <c r="C88" s="20">
        <v>4368727.9189999998</v>
      </c>
      <c r="D88" s="20">
        <v>2574.38</v>
      </c>
      <c r="E88" s="20">
        <v>2574.386</v>
      </c>
      <c r="F88" s="37" t="s">
        <v>31</v>
      </c>
      <c r="G88" s="20">
        <v>6.0000000000000001E-3</v>
      </c>
      <c r="H88" s="41">
        <f t="shared" si="2"/>
        <v>6.0000000000000001E-3</v>
      </c>
    </row>
    <row r="89" spans="1:8" x14ac:dyDescent="0.25">
      <c r="A89" s="31" t="s">
        <v>118</v>
      </c>
      <c r="B89" s="33">
        <v>478550.25099999999</v>
      </c>
      <c r="C89" s="33">
        <v>4378046.858</v>
      </c>
      <c r="D89" s="33">
        <v>2414.3389999999999</v>
      </c>
      <c r="E89" s="33">
        <v>2414.326</v>
      </c>
      <c r="F89" s="34" t="s">
        <v>31</v>
      </c>
      <c r="G89" s="33">
        <v>-1.2999999999999999E-2</v>
      </c>
      <c r="H89" s="38">
        <f t="shared" si="2"/>
        <v>1.2999999999999999E-2</v>
      </c>
    </row>
    <row r="90" spans="1:8" x14ac:dyDescent="0.25">
      <c r="A90" s="35" t="s">
        <v>119</v>
      </c>
      <c r="B90" s="20">
        <v>484455.18</v>
      </c>
      <c r="C90" s="20">
        <v>4385267.8119999999</v>
      </c>
      <c r="D90" s="20">
        <v>1855.5170000000001</v>
      </c>
      <c r="E90" s="20">
        <v>1855.604</v>
      </c>
      <c r="F90" s="37" t="s">
        <v>31</v>
      </c>
      <c r="G90" s="20">
        <v>8.6999999999999994E-2</v>
      </c>
      <c r="H90" s="41">
        <f t="shared" si="2"/>
        <v>8.6999999999999994E-2</v>
      </c>
    </row>
    <row r="91" spans="1:8" x14ac:dyDescent="0.25">
      <c r="A91" s="31" t="s">
        <v>120</v>
      </c>
      <c r="B91" s="33">
        <v>496723.255</v>
      </c>
      <c r="C91" s="33">
        <v>4379104.8550000004</v>
      </c>
      <c r="D91" s="33">
        <v>1648.576</v>
      </c>
      <c r="E91" s="33">
        <v>1648.5119999999999</v>
      </c>
      <c r="F91" s="34" t="s">
        <v>31</v>
      </c>
      <c r="G91" s="33">
        <v>-6.4000000000000001E-2</v>
      </c>
      <c r="H91" s="38">
        <f t="shared" si="2"/>
        <v>6.4000000000000001E-2</v>
      </c>
    </row>
    <row r="92" spans="1:8" x14ac:dyDescent="0.25">
      <c r="A92" s="35" t="s">
        <v>121</v>
      </c>
      <c r="B92" s="20">
        <v>496680.49200000003</v>
      </c>
      <c r="C92" s="20">
        <v>4373043.6179999998</v>
      </c>
      <c r="D92" s="20">
        <v>1710.692</v>
      </c>
      <c r="E92" s="20">
        <v>1710.818</v>
      </c>
      <c r="F92" s="37" t="s">
        <v>31</v>
      </c>
      <c r="G92" s="20">
        <v>0.126</v>
      </c>
      <c r="H92" s="41">
        <f t="shared" si="2"/>
        <v>0.126</v>
      </c>
    </row>
    <row r="93" spans="1:8" x14ac:dyDescent="0.25">
      <c r="A93" s="31" t="s">
        <v>122</v>
      </c>
      <c r="B93" s="33">
        <v>503338.78399999999</v>
      </c>
      <c r="C93" s="33">
        <v>4365262.3839999996</v>
      </c>
      <c r="D93" s="33">
        <v>1778.191</v>
      </c>
      <c r="E93" s="33">
        <v>1778.22</v>
      </c>
      <c r="F93" s="34" t="s">
        <v>31</v>
      </c>
      <c r="G93" s="33">
        <v>2.9000000000000001E-2</v>
      </c>
      <c r="H93" s="38">
        <f t="shared" si="2"/>
        <v>2.9000000000000001E-2</v>
      </c>
    </row>
    <row r="94" spans="1:8" x14ac:dyDescent="0.25">
      <c r="A94" s="35" t="s">
        <v>123</v>
      </c>
      <c r="B94" s="20">
        <v>503741.745</v>
      </c>
      <c r="C94" s="20">
        <v>4343461.26</v>
      </c>
      <c r="D94" s="20">
        <v>1963.999</v>
      </c>
      <c r="E94" s="20">
        <v>1963.973</v>
      </c>
      <c r="F94" s="37" t="s">
        <v>31</v>
      </c>
      <c r="G94" s="20">
        <v>-2.5999999999999999E-2</v>
      </c>
      <c r="H94" s="41">
        <f t="shared" si="2"/>
        <v>2.5999999999999999E-2</v>
      </c>
    </row>
    <row r="95" spans="1:8" x14ac:dyDescent="0.25">
      <c r="A95" s="31" t="s">
        <v>124</v>
      </c>
      <c r="B95" s="33">
        <v>506405.78499999997</v>
      </c>
      <c r="C95" s="33">
        <v>4339442.46</v>
      </c>
      <c r="D95" s="33">
        <v>2091.4389999999999</v>
      </c>
      <c r="E95" s="33">
        <v>2091.3589999999999</v>
      </c>
      <c r="F95" s="34" t="s">
        <v>31</v>
      </c>
      <c r="G95" s="33">
        <v>-0.08</v>
      </c>
      <c r="H95" s="38">
        <f t="shared" si="2"/>
        <v>0.08</v>
      </c>
    </row>
    <row r="96" spans="1:8" x14ac:dyDescent="0.25">
      <c r="A96" s="35" t="s">
        <v>125</v>
      </c>
      <c r="B96" s="20">
        <v>510352.84100000001</v>
      </c>
      <c r="C96" s="20">
        <v>4343680.1770000001</v>
      </c>
      <c r="D96" s="20">
        <v>2017.3610000000001</v>
      </c>
      <c r="E96" s="20">
        <v>2017.4780000000001</v>
      </c>
      <c r="F96" s="37" t="s">
        <v>31</v>
      </c>
      <c r="G96" s="20">
        <v>0.11700000000000001</v>
      </c>
      <c r="H96" s="41">
        <f t="shared" si="2"/>
        <v>0.11700000000000001</v>
      </c>
    </row>
    <row r="97" spans="1:8" x14ac:dyDescent="0.25">
      <c r="A97" s="31" t="s">
        <v>126</v>
      </c>
      <c r="B97" s="33">
        <v>525949.71699999995</v>
      </c>
      <c r="C97" s="33">
        <v>4342070.1710000001</v>
      </c>
      <c r="D97" s="33">
        <v>2081.9630000000002</v>
      </c>
      <c r="E97" s="33">
        <v>2082.08</v>
      </c>
      <c r="F97" s="34" t="s">
        <v>31</v>
      </c>
      <c r="G97" s="33">
        <v>0.11700000000000001</v>
      </c>
      <c r="H97" s="38">
        <f t="shared" si="2"/>
        <v>0.11700000000000001</v>
      </c>
    </row>
    <row r="98" spans="1:8" x14ac:dyDescent="0.25">
      <c r="A98" s="35" t="s">
        <v>127</v>
      </c>
      <c r="B98" s="20">
        <v>522957.27799999999</v>
      </c>
      <c r="C98" s="20">
        <v>4355095.915</v>
      </c>
      <c r="D98" s="20">
        <v>2016.2729999999999</v>
      </c>
      <c r="E98" s="20">
        <v>2016.337</v>
      </c>
      <c r="F98" s="37" t="s">
        <v>31</v>
      </c>
      <c r="G98" s="20">
        <v>6.4000000000000001E-2</v>
      </c>
      <c r="H98" s="41">
        <f t="shared" si="2"/>
        <v>6.4000000000000001E-2</v>
      </c>
    </row>
    <row r="99" spans="1:8" x14ac:dyDescent="0.25">
      <c r="A99" s="31" t="s">
        <v>128</v>
      </c>
      <c r="B99" s="33">
        <v>521204.96299999999</v>
      </c>
      <c r="C99" s="33">
        <v>4360183.1390000004</v>
      </c>
      <c r="D99" s="33">
        <v>1871.675</v>
      </c>
      <c r="E99" s="33">
        <v>1871.682</v>
      </c>
      <c r="F99" s="34" t="s">
        <v>31</v>
      </c>
      <c r="G99" s="33">
        <v>7.0000000000000001E-3</v>
      </c>
      <c r="H99" s="38">
        <f t="shared" si="2"/>
        <v>7.0000000000000001E-3</v>
      </c>
    </row>
    <row r="100" spans="1:8" x14ac:dyDescent="0.25">
      <c r="A100" s="35" t="s">
        <v>129</v>
      </c>
      <c r="B100" s="20">
        <v>516845.11800000002</v>
      </c>
      <c r="C100" s="20">
        <v>4378311.3099999996</v>
      </c>
      <c r="D100" s="20">
        <v>1763.78</v>
      </c>
      <c r="E100" s="20">
        <v>1763.867</v>
      </c>
      <c r="F100" s="37" t="s">
        <v>31</v>
      </c>
      <c r="G100" s="20">
        <v>8.6999999999999994E-2</v>
      </c>
      <c r="H100" s="41">
        <f t="shared" si="2"/>
        <v>8.6999999999999994E-2</v>
      </c>
    </row>
    <row r="101" spans="1:8" x14ac:dyDescent="0.25">
      <c r="A101" s="31" t="s">
        <v>130</v>
      </c>
      <c r="B101" s="33">
        <v>529061.16299999994</v>
      </c>
      <c r="C101" s="33">
        <v>4379700.8859999999</v>
      </c>
      <c r="D101" s="33">
        <v>1881.835</v>
      </c>
      <c r="E101" s="33">
        <v>1881.827</v>
      </c>
      <c r="F101" s="34" t="s">
        <v>31</v>
      </c>
      <c r="G101" s="33">
        <v>-8.0000000000000002E-3</v>
      </c>
      <c r="H101" s="38">
        <f t="shared" si="2"/>
        <v>8.0000000000000002E-3</v>
      </c>
    </row>
    <row r="102" spans="1:8" x14ac:dyDescent="0.25">
      <c r="A102" s="35" t="s">
        <v>131</v>
      </c>
      <c r="B102" s="20">
        <v>533310.61600000004</v>
      </c>
      <c r="C102" s="20">
        <v>4379645.1639999999</v>
      </c>
      <c r="D102" s="20">
        <v>1814.4380000000001</v>
      </c>
      <c r="E102" s="20">
        <v>1814.3810000000001</v>
      </c>
      <c r="F102" s="37" t="s">
        <v>31</v>
      </c>
      <c r="G102" s="20">
        <v>-5.7000000000000002E-2</v>
      </c>
      <c r="H102" s="41">
        <f t="shared" si="2"/>
        <v>5.7000000000000002E-2</v>
      </c>
    </row>
    <row r="103" spans="1:8" x14ac:dyDescent="0.25">
      <c r="A103" s="31" t="s">
        <v>132</v>
      </c>
      <c r="B103" s="33">
        <v>535741.97100000002</v>
      </c>
      <c r="C103" s="33">
        <v>4387671.3619999997</v>
      </c>
      <c r="D103" s="33">
        <v>1824.5070000000001</v>
      </c>
      <c r="E103" s="33">
        <v>1824.386</v>
      </c>
      <c r="F103" s="34" t="s">
        <v>31</v>
      </c>
      <c r="G103" s="33">
        <v>-0.121</v>
      </c>
      <c r="H103" s="38">
        <f t="shared" si="2"/>
        <v>0.121</v>
      </c>
    </row>
    <row r="104" spans="1:8" x14ac:dyDescent="0.25">
      <c r="A104" s="35" t="s">
        <v>133</v>
      </c>
      <c r="B104" s="20">
        <v>534152.32400000002</v>
      </c>
      <c r="C104" s="20">
        <v>4399514.176</v>
      </c>
      <c r="D104" s="20">
        <v>1685.048</v>
      </c>
      <c r="E104" s="20">
        <v>1685.0550000000001</v>
      </c>
      <c r="F104" s="37" t="s">
        <v>31</v>
      </c>
      <c r="G104" s="20">
        <v>7.0000000000000001E-3</v>
      </c>
      <c r="H104" s="41">
        <f t="shared" si="2"/>
        <v>7.0000000000000001E-3</v>
      </c>
    </row>
    <row r="105" spans="1:8" x14ac:dyDescent="0.25">
      <c r="A105" s="31" t="s">
        <v>134</v>
      </c>
      <c r="B105" s="33">
        <v>548579.77399999998</v>
      </c>
      <c r="C105" s="33">
        <v>4399168.7180000003</v>
      </c>
      <c r="D105" s="33">
        <v>1681.3630000000001</v>
      </c>
      <c r="E105" s="33">
        <v>1681.403</v>
      </c>
      <c r="F105" s="34" t="s">
        <v>31</v>
      </c>
      <c r="G105" s="33">
        <v>0.04</v>
      </c>
      <c r="H105" s="38">
        <f t="shared" si="2"/>
        <v>0.04</v>
      </c>
    </row>
    <row r="106" spans="1:8" x14ac:dyDescent="0.25">
      <c r="A106" s="35" t="s">
        <v>135</v>
      </c>
      <c r="B106" s="20">
        <v>553302.38</v>
      </c>
      <c r="C106" s="20">
        <v>4416578.9869999997</v>
      </c>
      <c r="D106" s="20">
        <v>1578.5540000000001</v>
      </c>
      <c r="E106" s="20">
        <v>1578.511</v>
      </c>
      <c r="F106" s="37" t="s">
        <v>31</v>
      </c>
      <c r="G106" s="20">
        <v>-4.2999999999999997E-2</v>
      </c>
      <c r="H106" s="41">
        <f t="shared" si="2"/>
        <v>4.2999999999999997E-2</v>
      </c>
    </row>
    <row r="107" spans="1:8" x14ac:dyDescent="0.25">
      <c r="A107" s="31" t="s">
        <v>136</v>
      </c>
      <c r="B107" s="33">
        <v>536031.79500000004</v>
      </c>
      <c r="C107" s="33">
        <v>4415028.5159999998</v>
      </c>
      <c r="D107" s="33">
        <v>1626.604</v>
      </c>
      <c r="E107" s="33">
        <v>1626.52</v>
      </c>
      <c r="F107" s="34" t="s">
        <v>31</v>
      </c>
      <c r="G107" s="33">
        <v>-8.4000000000000005E-2</v>
      </c>
      <c r="H107" s="38">
        <f t="shared" si="2"/>
        <v>8.4000000000000005E-2</v>
      </c>
    </row>
    <row r="108" spans="1:8" x14ac:dyDescent="0.25">
      <c r="A108" s="35" t="s">
        <v>137</v>
      </c>
      <c r="B108" s="20">
        <v>559565.18299999996</v>
      </c>
      <c r="C108" s="20">
        <v>4428056.6770000001</v>
      </c>
      <c r="D108" s="20">
        <v>1506.789</v>
      </c>
      <c r="E108" s="20">
        <v>1506.6980000000001</v>
      </c>
      <c r="F108" s="37" t="s">
        <v>31</v>
      </c>
      <c r="G108" s="20">
        <v>-9.0999999999999998E-2</v>
      </c>
      <c r="H108" s="41">
        <f t="shared" si="2"/>
        <v>9.0999999999999998E-2</v>
      </c>
    </row>
    <row r="109" spans="1:8" x14ac:dyDescent="0.25">
      <c r="A109" s="31" t="s">
        <v>138</v>
      </c>
      <c r="B109" s="33">
        <v>542157.28399999999</v>
      </c>
      <c r="C109" s="33">
        <v>4427947.8140000002</v>
      </c>
      <c r="D109" s="33">
        <v>1542.3230000000001</v>
      </c>
      <c r="E109" s="33">
        <v>1542.3</v>
      </c>
      <c r="F109" s="34" t="s">
        <v>31</v>
      </c>
      <c r="G109" s="33">
        <v>-2.3E-2</v>
      </c>
      <c r="H109" s="38">
        <f t="shared" si="2"/>
        <v>2.3E-2</v>
      </c>
    </row>
    <row r="110" spans="1:8" x14ac:dyDescent="0.25">
      <c r="A110" s="35" t="s">
        <v>139</v>
      </c>
      <c r="B110" s="20">
        <v>530685.777</v>
      </c>
      <c r="C110" s="20">
        <v>4427702.9040000001</v>
      </c>
      <c r="D110" s="20">
        <v>1567.4749999999999</v>
      </c>
      <c r="E110" s="20">
        <v>1567.479</v>
      </c>
      <c r="F110" s="37" t="s">
        <v>31</v>
      </c>
      <c r="G110" s="20">
        <v>4.0000000000000001E-3</v>
      </c>
      <c r="H110" s="41">
        <f t="shared" si="2"/>
        <v>4.0000000000000001E-3</v>
      </c>
    </row>
    <row r="111" spans="1:8" x14ac:dyDescent="0.25">
      <c r="A111" s="43" t="s">
        <v>140</v>
      </c>
      <c r="B111" s="44">
        <v>521353.13299999997</v>
      </c>
      <c r="C111" s="44">
        <v>4426387.8459999999</v>
      </c>
      <c r="D111" s="44">
        <v>1555.183</v>
      </c>
      <c r="E111" s="45">
        <v>1555.1869999999999</v>
      </c>
      <c r="F111" s="34" t="s">
        <v>31</v>
      </c>
      <c r="G111" s="45">
        <v>4.0000000000000001E-3</v>
      </c>
      <c r="H111" s="38">
        <f t="shared" si="2"/>
        <v>4.0000000000000001E-3</v>
      </c>
    </row>
    <row r="112" spans="1:8" x14ac:dyDescent="0.25">
      <c r="A112" s="46" t="s">
        <v>141</v>
      </c>
      <c r="B112" s="47">
        <v>527412.19900000002</v>
      </c>
      <c r="C112" s="47">
        <v>4434321.199</v>
      </c>
      <c r="D112" s="47">
        <v>1505.9939999999999</v>
      </c>
      <c r="E112" s="48">
        <v>1506.018</v>
      </c>
      <c r="F112" s="37" t="s">
        <v>31</v>
      </c>
      <c r="G112" s="48">
        <v>2.4E-2</v>
      </c>
      <c r="H112" s="41">
        <f t="shared" si="2"/>
        <v>2.4E-2</v>
      </c>
    </row>
    <row r="113" spans="1:8" x14ac:dyDescent="0.25">
      <c r="A113" s="43" t="s">
        <v>142</v>
      </c>
      <c r="B113" s="44">
        <v>521586.66899999999</v>
      </c>
      <c r="C113" s="44">
        <v>4434313.7790000001</v>
      </c>
      <c r="D113" s="44">
        <v>1567.575</v>
      </c>
      <c r="E113" s="45">
        <v>1567.6189999999999</v>
      </c>
      <c r="F113" s="34" t="s">
        <v>31</v>
      </c>
      <c r="G113" s="45">
        <v>4.3999999999999997E-2</v>
      </c>
      <c r="H113" s="38">
        <f t="shared" si="2"/>
        <v>4.3999999999999997E-2</v>
      </c>
    </row>
    <row r="114" spans="1:8" x14ac:dyDescent="0.25">
      <c r="A114" s="46" t="s">
        <v>143</v>
      </c>
      <c r="B114" s="47">
        <v>516247.25199999998</v>
      </c>
      <c r="C114" s="47">
        <v>4434254.4330000002</v>
      </c>
      <c r="D114" s="47">
        <v>1503.614</v>
      </c>
      <c r="E114" s="48">
        <v>1503.6489999999999</v>
      </c>
      <c r="F114" s="37" t="s">
        <v>31</v>
      </c>
      <c r="G114" s="48">
        <v>3.5000000000000003E-2</v>
      </c>
      <c r="H114" s="41">
        <f t="shared" si="2"/>
        <v>3.5000000000000003E-2</v>
      </c>
    </row>
    <row r="115" spans="1:8" x14ac:dyDescent="0.25">
      <c r="A115" s="43" t="s">
        <v>144</v>
      </c>
      <c r="B115" s="44">
        <v>511300.65399999998</v>
      </c>
      <c r="C115" s="44">
        <v>4437415.5599999996</v>
      </c>
      <c r="D115" s="44">
        <v>1507.67</v>
      </c>
      <c r="E115" s="45">
        <v>1507.799</v>
      </c>
      <c r="F115" s="34" t="s">
        <v>31</v>
      </c>
      <c r="G115" s="45">
        <v>0.129</v>
      </c>
      <c r="H115" s="38">
        <f t="shared" si="2"/>
        <v>0.129</v>
      </c>
    </row>
    <row r="116" spans="1:8" x14ac:dyDescent="0.25">
      <c r="A116" s="46" t="s">
        <v>145</v>
      </c>
      <c r="B116" s="47">
        <v>505979.01799999998</v>
      </c>
      <c r="C116" s="47">
        <v>4437623.2549999999</v>
      </c>
      <c r="D116" s="47">
        <v>1536.404</v>
      </c>
      <c r="E116" s="48">
        <v>1536.4469999999999</v>
      </c>
      <c r="F116" s="37" t="s">
        <v>31</v>
      </c>
      <c r="G116" s="48">
        <v>4.2999999999999997E-2</v>
      </c>
      <c r="H116" s="41">
        <f t="shared" si="2"/>
        <v>4.2999999999999997E-2</v>
      </c>
    </row>
    <row r="117" spans="1:8" x14ac:dyDescent="0.25">
      <c r="A117" s="43" t="s">
        <v>146</v>
      </c>
      <c r="B117" s="44">
        <v>508868.34399999998</v>
      </c>
      <c r="C117" s="44">
        <v>4450326.034</v>
      </c>
      <c r="D117" s="44">
        <v>1461.087</v>
      </c>
      <c r="E117" s="45">
        <v>1461.1030000000001</v>
      </c>
      <c r="F117" s="34" t="s">
        <v>31</v>
      </c>
      <c r="G117" s="45">
        <v>1.6E-2</v>
      </c>
      <c r="H117" s="38">
        <f t="shared" si="2"/>
        <v>1.6E-2</v>
      </c>
    </row>
    <row r="118" spans="1:8" x14ac:dyDescent="0.25">
      <c r="A118" s="46" t="s">
        <v>147</v>
      </c>
      <c r="B118" s="47">
        <v>502403.98300000001</v>
      </c>
      <c r="C118" s="47">
        <v>4451467.9929999998</v>
      </c>
      <c r="D118" s="47">
        <v>1514.232</v>
      </c>
      <c r="E118" s="48">
        <v>1514.2280000000001</v>
      </c>
      <c r="F118" s="37" t="s">
        <v>31</v>
      </c>
      <c r="G118" s="48">
        <v>-4.0000000000000001E-3</v>
      </c>
      <c r="H118" s="41">
        <f t="shared" si="2"/>
        <v>4.0000000000000001E-3</v>
      </c>
    </row>
    <row r="119" spans="1:8" x14ac:dyDescent="0.25">
      <c r="A119" s="43" t="s">
        <v>148</v>
      </c>
      <c r="B119" s="44">
        <v>495338.70600000001</v>
      </c>
      <c r="C119" s="44">
        <v>4450576.67</v>
      </c>
      <c r="D119" s="44">
        <v>1522.2080000000001</v>
      </c>
      <c r="E119" s="45">
        <v>1522.297</v>
      </c>
      <c r="F119" s="34" t="s">
        <v>31</v>
      </c>
      <c r="G119" s="45">
        <v>8.8999999999999996E-2</v>
      </c>
      <c r="H119" s="38">
        <f t="shared" si="2"/>
        <v>8.8999999999999996E-2</v>
      </c>
    </row>
    <row r="120" spans="1:8" x14ac:dyDescent="0.25">
      <c r="A120" s="46" t="s">
        <v>149</v>
      </c>
      <c r="B120" s="47">
        <v>492915.60499999998</v>
      </c>
      <c r="C120" s="47">
        <v>4456793.3739999998</v>
      </c>
      <c r="D120" s="47">
        <v>1563.079</v>
      </c>
      <c r="E120" s="48">
        <v>1563.203</v>
      </c>
      <c r="F120" s="37" t="s">
        <v>31</v>
      </c>
      <c r="G120" s="48">
        <v>0.124</v>
      </c>
      <c r="H120" s="41">
        <f t="shared" si="2"/>
        <v>0.124</v>
      </c>
    </row>
    <row r="121" spans="1:8" x14ac:dyDescent="0.25">
      <c r="A121" s="43" t="s">
        <v>150</v>
      </c>
      <c r="B121" s="44">
        <v>491348.05800000002</v>
      </c>
      <c r="C121" s="44">
        <v>4450440.2520000003</v>
      </c>
      <c r="D121" s="44">
        <v>1545.9179999999999</v>
      </c>
      <c r="E121" s="45">
        <v>1545.934</v>
      </c>
      <c r="F121" s="34" t="s">
        <v>31</v>
      </c>
      <c r="G121" s="45">
        <v>1.6E-2</v>
      </c>
      <c r="H121" s="38">
        <f t="shared" si="2"/>
        <v>1.6E-2</v>
      </c>
    </row>
    <row r="122" spans="1:8" x14ac:dyDescent="0.25">
      <c r="A122" s="46" t="s">
        <v>151</v>
      </c>
      <c r="B122" s="47">
        <v>483032.283</v>
      </c>
      <c r="C122" s="47">
        <v>4450338.6619999995</v>
      </c>
      <c r="D122" s="47">
        <v>1580.0550000000001</v>
      </c>
      <c r="E122" s="48">
        <v>1580.2370000000001</v>
      </c>
      <c r="F122" s="37" t="s">
        <v>31</v>
      </c>
      <c r="G122" s="48">
        <v>0.182</v>
      </c>
      <c r="H122" s="41">
        <f t="shared" si="2"/>
        <v>0.182</v>
      </c>
    </row>
    <row r="123" spans="1:8" x14ac:dyDescent="0.25">
      <c r="A123" s="43" t="s">
        <v>152</v>
      </c>
      <c r="B123" s="44">
        <v>477420.78899999999</v>
      </c>
      <c r="C123" s="44">
        <v>4452401.9630000005</v>
      </c>
      <c r="D123" s="44">
        <v>1622.1769999999999</v>
      </c>
      <c r="E123" s="45">
        <v>1622.2190000000001</v>
      </c>
      <c r="F123" s="34" t="s">
        <v>31</v>
      </c>
      <c r="G123" s="45">
        <v>4.2000000000000003E-2</v>
      </c>
      <c r="H123" s="38">
        <f t="shared" si="2"/>
        <v>4.2000000000000003E-2</v>
      </c>
    </row>
    <row r="124" spans="1:8" x14ac:dyDescent="0.25">
      <c r="A124" s="46" t="s">
        <v>153</v>
      </c>
      <c r="B124" s="47">
        <v>469925.96399999998</v>
      </c>
      <c r="C124" s="47">
        <v>4457696.5029999996</v>
      </c>
      <c r="D124" s="47">
        <v>2065.864</v>
      </c>
      <c r="E124" s="48">
        <v>2066.0349999999999</v>
      </c>
      <c r="F124" s="37" t="s">
        <v>31</v>
      </c>
      <c r="G124" s="48">
        <v>0.17100000000000001</v>
      </c>
      <c r="H124" s="41">
        <f t="shared" si="2"/>
        <v>0.17100000000000001</v>
      </c>
    </row>
    <row r="125" spans="1:8" x14ac:dyDescent="0.25">
      <c r="A125" s="43" t="s">
        <v>154</v>
      </c>
      <c r="B125" s="44">
        <v>467772.31300000002</v>
      </c>
      <c r="C125" s="44">
        <v>4446775.2359999996</v>
      </c>
      <c r="D125" s="44">
        <v>2060.5880000000002</v>
      </c>
      <c r="E125" s="45">
        <v>2060.6109999999999</v>
      </c>
      <c r="F125" s="34" t="s">
        <v>31</v>
      </c>
      <c r="G125" s="45">
        <v>2.3E-2</v>
      </c>
      <c r="H125" s="38">
        <f t="shared" si="2"/>
        <v>2.3E-2</v>
      </c>
    </row>
    <row r="126" spans="1:8" x14ac:dyDescent="0.25">
      <c r="A126" s="46" t="s">
        <v>155</v>
      </c>
      <c r="B126" s="47">
        <v>491173.00799999997</v>
      </c>
      <c r="C126" s="47">
        <v>4429634.2180000003</v>
      </c>
      <c r="D126" s="47">
        <v>1599.6959999999999</v>
      </c>
      <c r="E126" s="48">
        <v>1599.682</v>
      </c>
      <c r="F126" s="37" t="s">
        <v>31</v>
      </c>
      <c r="G126" s="48">
        <v>-1.4E-2</v>
      </c>
      <c r="H126" s="41">
        <f t="shared" si="2"/>
        <v>1.4E-2</v>
      </c>
    </row>
    <row r="127" spans="1:8" x14ac:dyDescent="0.25">
      <c r="A127" s="43" t="s">
        <v>156</v>
      </c>
      <c r="B127" s="44">
        <v>491146.47100000002</v>
      </c>
      <c r="C127" s="44">
        <v>4429619.534</v>
      </c>
      <c r="D127" s="44">
        <v>1600.1389999999999</v>
      </c>
      <c r="E127" s="45">
        <v>1600.115</v>
      </c>
      <c r="F127" s="34" t="s">
        <v>31</v>
      </c>
      <c r="G127" s="45">
        <v>-2.4E-2</v>
      </c>
      <c r="H127" s="38">
        <f t="shared" si="2"/>
        <v>2.4E-2</v>
      </c>
    </row>
    <row r="128" spans="1:8" x14ac:dyDescent="0.25">
      <c r="A128" s="46" t="s">
        <v>157</v>
      </c>
      <c r="B128" s="47">
        <v>488245.49099999998</v>
      </c>
      <c r="C128" s="47">
        <v>4443040.801</v>
      </c>
      <c r="D128" s="47">
        <v>1533.97</v>
      </c>
      <c r="E128" s="48">
        <v>1534.058</v>
      </c>
      <c r="F128" s="37" t="s">
        <v>31</v>
      </c>
      <c r="G128" s="48">
        <v>8.7999999999999995E-2</v>
      </c>
      <c r="H128" s="41">
        <f t="shared" si="2"/>
        <v>8.7999999999999995E-2</v>
      </c>
    </row>
    <row r="129" spans="1:8" x14ac:dyDescent="0.25">
      <c r="A129" s="43" t="s">
        <v>158</v>
      </c>
      <c r="B129" s="44">
        <v>498500.56599999999</v>
      </c>
      <c r="C129" s="44">
        <v>4437413.602</v>
      </c>
      <c r="D129" s="44">
        <v>1525.4770000000001</v>
      </c>
      <c r="E129" s="45">
        <v>1525.4469999999999</v>
      </c>
      <c r="F129" s="34" t="s">
        <v>31</v>
      </c>
      <c r="G129" s="45">
        <v>-0.03</v>
      </c>
      <c r="H129" s="38">
        <f t="shared" si="2"/>
        <v>0.03</v>
      </c>
    </row>
    <row r="130" spans="1:8" x14ac:dyDescent="0.25">
      <c r="A130" s="46" t="s">
        <v>159</v>
      </c>
      <c r="B130" s="47">
        <v>497796.79800000001</v>
      </c>
      <c r="C130" s="47">
        <v>4425618.449</v>
      </c>
      <c r="D130" s="47">
        <v>1629.9280000000001</v>
      </c>
      <c r="E130" s="48">
        <v>1629.8610000000001</v>
      </c>
      <c r="F130" s="37" t="s">
        <v>31</v>
      </c>
      <c r="G130" s="48">
        <v>-6.7000000000000004E-2</v>
      </c>
      <c r="H130" s="41">
        <f t="shared" si="2"/>
        <v>6.7000000000000004E-2</v>
      </c>
    </row>
    <row r="131" spans="1:8" x14ac:dyDescent="0.25">
      <c r="A131" s="43" t="s">
        <v>160</v>
      </c>
      <c r="B131" s="44">
        <v>489585.53399999999</v>
      </c>
      <c r="C131" s="44">
        <v>4421947.8459999999</v>
      </c>
      <c r="D131" s="44">
        <v>1626.461</v>
      </c>
      <c r="E131" s="45">
        <v>1626.5440000000001</v>
      </c>
      <c r="F131" s="34" t="s">
        <v>31</v>
      </c>
      <c r="G131" s="45">
        <v>8.3000000000000004E-2</v>
      </c>
      <c r="H131" s="38">
        <f t="shared" si="2"/>
        <v>8.3000000000000004E-2</v>
      </c>
    </row>
    <row r="132" spans="1:8" x14ac:dyDescent="0.25">
      <c r="A132" s="46" t="s">
        <v>161</v>
      </c>
      <c r="B132" s="47">
        <v>492854.05099999998</v>
      </c>
      <c r="C132" s="47">
        <v>4412640.34</v>
      </c>
      <c r="D132" s="47">
        <v>1655.749</v>
      </c>
      <c r="E132" s="48">
        <v>1655.7929999999999</v>
      </c>
      <c r="F132" s="37" t="s">
        <v>31</v>
      </c>
      <c r="G132" s="48">
        <v>4.3999999999999997E-2</v>
      </c>
      <c r="H132" s="41">
        <f t="shared" si="2"/>
        <v>4.3999999999999997E-2</v>
      </c>
    </row>
    <row r="133" spans="1:8" x14ac:dyDescent="0.25">
      <c r="A133" s="43" t="s">
        <v>162</v>
      </c>
      <c r="B133" s="44">
        <v>495381.00799999997</v>
      </c>
      <c r="C133" s="44">
        <v>4397557.2290000003</v>
      </c>
      <c r="D133" s="44">
        <v>1621.723</v>
      </c>
      <c r="E133" s="45">
        <v>1621.8230000000001</v>
      </c>
      <c r="F133" s="34" t="s">
        <v>31</v>
      </c>
      <c r="G133" s="45">
        <v>0.1</v>
      </c>
      <c r="H133" s="38">
        <f t="shared" si="2"/>
        <v>0.1</v>
      </c>
    </row>
    <row r="134" spans="1:8" x14ac:dyDescent="0.25">
      <c r="A134" s="46" t="s">
        <v>163</v>
      </c>
      <c r="B134" s="47">
        <v>495241.90500000003</v>
      </c>
      <c r="C134" s="47">
        <v>4397467.8140000002</v>
      </c>
      <c r="D134" s="47">
        <v>1625.309</v>
      </c>
      <c r="E134" s="48">
        <v>1625.3240000000001</v>
      </c>
      <c r="F134" s="37" t="s">
        <v>31</v>
      </c>
      <c r="G134" s="48">
        <v>1.4999999999999999E-2</v>
      </c>
      <c r="H134" s="41">
        <f t="shared" si="2"/>
        <v>1.4999999999999999E-2</v>
      </c>
    </row>
    <row r="135" spans="1:8" x14ac:dyDescent="0.25">
      <c r="A135" s="43" t="s">
        <v>164</v>
      </c>
      <c r="B135" s="44">
        <v>483152.734</v>
      </c>
      <c r="C135" s="44">
        <v>4396639.949</v>
      </c>
      <c r="D135" s="44">
        <v>1826.846</v>
      </c>
      <c r="E135" s="45">
        <v>1826.77</v>
      </c>
      <c r="F135" s="34" t="s">
        <v>31</v>
      </c>
      <c r="G135" s="45">
        <v>-7.5999999999999998E-2</v>
      </c>
      <c r="H135" s="38">
        <f t="shared" si="2"/>
        <v>7.5999999999999998E-2</v>
      </c>
    </row>
    <row r="136" spans="1:8" x14ac:dyDescent="0.25">
      <c r="A136" s="46" t="s">
        <v>165</v>
      </c>
      <c r="B136" s="47">
        <v>490537.38500000001</v>
      </c>
      <c r="C136" s="47">
        <v>4389442.875</v>
      </c>
      <c r="D136" s="47">
        <v>1680.845</v>
      </c>
      <c r="E136" s="48">
        <v>1680.751</v>
      </c>
      <c r="F136" s="37" t="s">
        <v>31</v>
      </c>
      <c r="G136" s="48">
        <v>-9.4E-2</v>
      </c>
      <c r="H136" s="41">
        <f t="shared" si="2"/>
        <v>9.4E-2</v>
      </c>
    </row>
    <row r="137" spans="1:8" x14ac:dyDescent="0.25">
      <c r="A137" s="43" t="s">
        <v>166</v>
      </c>
      <c r="B137" s="44">
        <v>507331.9</v>
      </c>
      <c r="C137" s="44">
        <v>4389304.1859999998</v>
      </c>
      <c r="D137" s="44">
        <v>1697.664</v>
      </c>
      <c r="E137" s="45">
        <v>1697.646</v>
      </c>
      <c r="F137" s="34" t="s">
        <v>31</v>
      </c>
      <c r="G137" s="45">
        <v>-1.7999999999999999E-2</v>
      </c>
      <c r="H137" s="38">
        <f t="shared" si="2"/>
        <v>1.7999999999999999E-2</v>
      </c>
    </row>
    <row r="138" spans="1:8" x14ac:dyDescent="0.25">
      <c r="A138" s="46" t="s">
        <v>167</v>
      </c>
      <c r="B138" s="47">
        <v>510842.52</v>
      </c>
      <c r="C138" s="47">
        <v>4379482.66</v>
      </c>
      <c r="D138" s="47">
        <v>1786.3889999999999</v>
      </c>
      <c r="E138" s="48">
        <v>1786.4860000000001</v>
      </c>
      <c r="F138" s="37" t="s">
        <v>31</v>
      </c>
      <c r="G138" s="48">
        <v>9.7000000000000003E-2</v>
      </c>
      <c r="H138" s="41">
        <f t="shared" si="2"/>
        <v>9.7000000000000003E-2</v>
      </c>
    </row>
    <row r="139" spans="1:8" x14ac:dyDescent="0.25">
      <c r="A139" s="43" t="s">
        <v>168</v>
      </c>
      <c r="B139" s="44">
        <v>524744.79500000004</v>
      </c>
      <c r="C139" s="44">
        <v>4383962.5820000004</v>
      </c>
      <c r="D139" s="44">
        <v>1838.095</v>
      </c>
      <c r="E139" s="45">
        <v>1838.1479999999999</v>
      </c>
      <c r="F139" s="34" t="s">
        <v>31</v>
      </c>
      <c r="G139" s="45">
        <v>5.2999999999999999E-2</v>
      </c>
      <c r="H139" s="38">
        <f t="shared" si="2"/>
        <v>5.2999999999999999E-2</v>
      </c>
    </row>
    <row r="140" spans="1:8" x14ac:dyDescent="0.25">
      <c r="A140" s="46" t="s">
        <v>169</v>
      </c>
      <c r="B140" s="47">
        <v>524555.49800000002</v>
      </c>
      <c r="C140" s="47">
        <v>4399373.5159999998</v>
      </c>
      <c r="D140" s="47">
        <v>1679.75</v>
      </c>
      <c r="E140" s="48">
        <v>1679.72</v>
      </c>
      <c r="F140" s="37" t="s">
        <v>31</v>
      </c>
      <c r="G140" s="48">
        <v>-0.03</v>
      </c>
      <c r="H140" s="41">
        <f t="shared" si="2"/>
        <v>0.03</v>
      </c>
    </row>
    <row r="141" spans="1:8" x14ac:dyDescent="0.25">
      <c r="A141" s="43" t="s">
        <v>170</v>
      </c>
      <c r="B141" s="44">
        <v>516137.69</v>
      </c>
      <c r="C141" s="44">
        <v>4402580.3590000002</v>
      </c>
      <c r="D141" s="44">
        <v>1640.2</v>
      </c>
      <c r="E141" s="45">
        <v>1640.2760000000001</v>
      </c>
      <c r="F141" s="34" t="s">
        <v>31</v>
      </c>
      <c r="G141" s="45">
        <v>7.5999999999999998E-2</v>
      </c>
      <c r="H141" s="38">
        <f t="shared" si="2"/>
        <v>7.5999999999999998E-2</v>
      </c>
    </row>
    <row r="142" spans="1:8" x14ac:dyDescent="0.25">
      <c r="A142" s="46" t="s">
        <v>171</v>
      </c>
      <c r="B142" s="47">
        <v>508915.26</v>
      </c>
      <c r="C142" s="47">
        <v>4403896.0219999999</v>
      </c>
      <c r="D142" s="47">
        <v>1597.03</v>
      </c>
      <c r="E142" s="48">
        <v>1597.059</v>
      </c>
      <c r="F142" s="37" t="s">
        <v>31</v>
      </c>
      <c r="G142" s="48">
        <v>2.9000000000000001E-2</v>
      </c>
      <c r="H142" s="41">
        <f t="shared" si="2"/>
        <v>2.9000000000000001E-2</v>
      </c>
    </row>
    <row r="143" spans="1:8" x14ac:dyDescent="0.25">
      <c r="A143" s="43" t="s">
        <v>172</v>
      </c>
      <c r="B143" s="44">
        <v>509982.68099999998</v>
      </c>
      <c r="C143" s="44">
        <v>4411809.3229999999</v>
      </c>
      <c r="D143" s="44">
        <v>1564.653</v>
      </c>
      <c r="E143" s="45">
        <v>1564.673</v>
      </c>
      <c r="F143" s="34" t="s">
        <v>31</v>
      </c>
      <c r="G143" s="45">
        <v>0.02</v>
      </c>
      <c r="H143" s="38">
        <f t="shared" si="2"/>
        <v>0.02</v>
      </c>
    </row>
    <row r="144" spans="1:8" x14ac:dyDescent="0.25">
      <c r="A144" s="46" t="s">
        <v>173</v>
      </c>
      <c r="B144" s="47">
        <v>514695.28</v>
      </c>
      <c r="C144" s="47">
        <v>4417592.74</v>
      </c>
      <c r="D144" s="47">
        <v>1550.76</v>
      </c>
      <c r="E144" s="48">
        <v>1550.7829999999999</v>
      </c>
      <c r="F144" s="37" t="s">
        <v>31</v>
      </c>
      <c r="G144" s="48">
        <v>2.3E-2</v>
      </c>
      <c r="H144" s="41">
        <f t="shared" si="2"/>
        <v>2.3E-2</v>
      </c>
    </row>
    <row r="145" spans="1:8" x14ac:dyDescent="0.25">
      <c r="A145" s="43" t="s">
        <v>174</v>
      </c>
      <c r="B145" s="44">
        <v>513065.12400000001</v>
      </c>
      <c r="C145" s="44">
        <v>4418108.9989999998</v>
      </c>
      <c r="D145" s="44">
        <v>1543.492</v>
      </c>
      <c r="E145" s="45">
        <v>1543.5250000000001</v>
      </c>
      <c r="F145" s="34" t="s">
        <v>31</v>
      </c>
      <c r="G145" s="45">
        <v>3.3000000000000002E-2</v>
      </c>
      <c r="H145" s="38">
        <f t="shared" si="2"/>
        <v>3.3000000000000002E-2</v>
      </c>
    </row>
    <row r="146" spans="1:8" x14ac:dyDescent="0.25">
      <c r="A146" s="46" t="s">
        <v>175</v>
      </c>
      <c r="B146" s="47">
        <v>506492.08799999999</v>
      </c>
      <c r="C146" s="47">
        <v>4418138.9409999996</v>
      </c>
      <c r="D146" s="47">
        <v>1591.568</v>
      </c>
      <c r="E146" s="48">
        <v>1591.606</v>
      </c>
      <c r="F146" s="37" t="s">
        <v>31</v>
      </c>
      <c r="G146" s="48">
        <v>3.7999999999999999E-2</v>
      </c>
      <c r="H146" s="41">
        <f t="shared" si="2"/>
        <v>3.7999999999999999E-2</v>
      </c>
    </row>
    <row r="147" spans="1:8" x14ac:dyDescent="0.25">
      <c r="A147" s="43" t="s">
        <v>176</v>
      </c>
      <c r="B147" s="44">
        <v>503472.49200000003</v>
      </c>
      <c r="C147" s="44">
        <v>4421275.6260000002</v>
      </c>
      <c r="D147" s="44">
        <v>1593.854</v>
      </c>
      <c r="E147" s="45">
        <v>1593.9190000000001</v>
      </c>
      <c r="F147" s="34" t="s">
        <v>31</v>
      </c>
      <c r="G147" s="45">
        <v>6.5000000000000002E-2</v>
      </c>
      <c r="H147" s="38">
        <f t="shared" si="2"/>
        <v>6.5000000000000002E-2</v>
      </c>
    </row>
    <row r="148" spans="1:8" x14ac:dyDescent="0.25">
      <c r="A148" s="46" t="s">
        <v>177</v>
      </c>
      <c r="B148" s="47">
        <v>501376.41899999999</v>
      </c>
      <c r="C148" s="47">
        <v>4418283.7529999996</v>
      </c>
      <c r="D148" s="47">
        <v>1637.4280000000001</v>
      </c>
      <c r="E148" s="48">
        <v>1637.414</v>
      </c>
      <c r="F148" s="37" t="s">
        <v>31</v>
      </c>
      <c r="G148" s="48">
        <v>-1.4E-2</v>
      </c>
      <c r="H148" s="41">
        <f t="shared" ref="H148:H206" si="3">ABS(G148)</f>
        <v>1.4E-2</v>
      </c>
    </row>
    <row r="149" spans="1:8" x14ac:dyDescent="0.25">
      <c r="A149" s="31" t="s">
        <v>178</v>
      </c>
      <c r="B149" s="33">
        <v>464920.07400000002</v>
      </c>
      <c r="C149" s="33">
        <v>4408701.227</v>
      </c>
      <c r="D149" s="33">
        <v>2531.6179999999999</v>
      </c>
      <c r="E149" s="33">
        <v>2531.616</v>
      </c>
      <c r="F149" s="38" t="s">
        <v>81</v>
      </c>
      <c r="G149" s="38">
        <v>-2E-3</v>
      </c>
      <c r="H149" s="38">
        <f t="shared" si="3"/>
        <v>2E-3</v>
      </c>
    </row>
    <row r="150" spans="1:8" x14ac:dyDescent="0.25">
      <c r="A150" s="35" t="s">
        <v>179</v>
      </c>
      <c r="B150" s="20">
        <v>467051.91399999999</v>
      </c>
      <c r="C150" s="20">
        <v>4398503.034</v>
      </c>
      <c r="D150" s="20">
        <v>2081.9369999999999</v>
      </c>
      <c r="E150" s="20">
        <v>2081.9189999999999</v>
      </c>
      <c r="F150" s="8" t="s">
        <v>81</v>
      </c>
      <c r="G150" s="8">
        <v>-1.7999999999999999E-2</v>
      </c>
      <c r="H150" s="41">
        <f t="shared" si="3"/>
        <v>1.7999999999999999E-2</v>
      </c>
    </row>
    <row r="151" spans="1:8" x14ac:dyDescent="0.25">
      <c r="A151" s="31" t="s">
        <v>180</v>
      </c>
      <c r="B151" s="33">
        <v>472819.62800000003</v>
      </c>
      <c r="C151" s="33">
        <v>4395848.07</v>
      </c>
      <c r="D151" s="33">
        <v>2334.5169999999998</v>
      </c>
      <c r="E151" s="33">
        <v>2334.5830000000001</v>
      </c>
      <c r="F151" s="38" t="s">
        <v>81</v>
      </c>
      <c r="G151" s="38">
        <v>6.6000000000000003E-2</v>
      </c>
      <c r="H151" s="38">
        <f t="shared" si="3"/>
        <v>6.6000000000000003E-2</v>
      </c>
    </row>
    <row r="152" spans="1:8" x14ac:dyDescent="0.25">
      <c r="A152" s="35" t="s">
        <v>181</v>
      </c>
      <c r="B152" s="20">
        <v>468695.86599999998</v>
      </c>
      <c r="C152" s="20">
        <v>4392583.7300000004</v>
      </c>
      <c r="D152" s="20">
        <v>2362.7060000000001</v>
      </c>
      <c r="E152" s="20">
        <v>2362.4720000000002</v>
      </c>
      <c r="F152" s="8" t="s">
        <v>81</v>
      </c>
      <c r="G152" s="8">
        <v>-0.23400000000000001</v>
      </c>
      <c r="H152" s="41">
        <f t="shared" si="3"/>
        <v>0.23400000000000001</v>
      </c>
    </row>
    <row r="153" spans="1:8" x14ac:dyDescent="0.25">
      <c r="A153" s="31" t="s">
        <v>182</v>
      </c>
      <c r="B153" s="33">
        <v>472925.27299999999</v>
      </c>
      <c r="C153" s="33">
        <v>4387521.7340000002</v>
      </c>
      <c r="D153" s="33">
        <v>2139.3690000000001</v>
      </c>
      <c r="E153" s="33">
        <v>2139.373</v>
      </c>
      <c r="F153" s="38" t="s">
        <v>81</v>
      </c>
      <c r="G153" s="38">
        <v>4.0000000000000001E-3</v>
      </c>
      <c r="H153" s="38">
        <f t="shared" si="3"/>
        <v>4.0000000000000001E-3</v>
      </c>
    </row>
    <row r="154" spans="1:8" x14ac:dyDescent="0.25">
      <c r="A154" s="35" t="s">
        <v>183</v>
      </c>
      <c r="B154" s="20">
        <v>465895.11800000002</v>
      </c>
      <c r="C154" s="20">
        <v>4368701.8720000004</v>
      </c>
      <c r="D154" s="20">
        <v>2573.7460000000001</v>
      </c>
      <c r="E154" s="20">
        <v>2573.7310000000002</v>
      </c>
      <c r="F154" s="8" t="s">
        <v>81</v>
      </c>
      <c r="G154" s="8">
        <v>-1.4999999999999999E-2</v>
      </c>
      <c r="H154" s="41">
        <f t="shared" si="3"/>
        <v>1.4999999999999999E-2</v>
      </c>
    </row>
    <row r="155" spans="1:8" x14ac:dyDescent="0.25">
      <c r="A155" s="31" t="s">
        <v>184</v>
      </c>
      <c r="B155" s="33">
        <v>484473.728</v>
      </c>
      <c r="C155" s="33">
        <v>4385248.3059999999</v>
      </c>
      <c r="D155" s="33">
        <v>1856.5150000000001</v>
      </c>
      <c r="E155" s="33">
        <v>1856.568</v>
      </c>
      <c r="F155" s="38" t="s">
        <v>81</v>
      </c>
      <c r="G155" s="38">
        <v>5.2999999999999999E-2</v>
      </c>
      <c r="H155" s="38">
        <f t="shared" si="3"/>
        <v>5.2999999999999999E-2</v>
      </c>
    </row>
    <row r="156" spans="1:8" x14ac:dyDescent="0.25">
      <c r="A156" s="35" t="s">
        <v>185</v>
      </c>
      <c r="B156" s="20">
        <v>496718.245</v>
      </c>
      <c r="C156" s="20">
        <v>4379093.432</v>
      </c>
      <c r="D156" s="20">
        <v>1648.8979999999999</v>
      </c>
      <c r="E156" s="20">
        <v>1648.913</v>
      </c>
      <c r="F156" s="8" t="s">
        <v>81</v>
      </c>
      <c r="G156" s="8">
        <v>1.4999999999999999E-2</v>
      </c>
      <c r="H156" s="41">
        <f t="shared" si="3"/>
        <v>1.4999999999999999E-2</v>
      </c>
    </row>
    <row r="157" spans="1:8" x14ac:dyDescent="0.25">
      <c r="A157" s="31" t="s">
        <v>186</v>
      </c>
      <c r="B157" s="33">
        <v>496664.397</v>
      </c>
      <c r="C157" s="33">
        <v>4373035.2960000001</v>
      </c>
      <c r="D157" s="33">
        <v>1710.7639999999999</v>
      </c>
      <c r="E157" s="33">
        <v>1710.8779999999999</v>
      </c>
      <c r="F157" s="38" t="s">
        <v>81</v>
      </c>
      <c r="G157" s="38">
        <v>0.114</v>
      </c>
      <c r="H157" s="38">
        <f t="shared" si="3"/>
        <v>0.114</v>
      </c>
    </row>
    <row r="158" spans="1:8" x14ac:dyDescent="0.25">
      <c r="A158" s="35" t="s">
        <v>187</v>
      </c>
      <c r="B158" s="20">
        <v>503334.39</v>
      </c>
      <c r="C158" s="20">
        <v>4365253.5889999997</v>
      </c>
      <c r="D158" s="20">
        <v>1777.7729999999999</v>
      </c>
      <c r="E158" s="20">
        <v>1777.7550000000001</v>
      </c>
      <c r="F158" s="8" t="s">
        <v>81</v>
      </c>
      <c r="G158" s="8">
        <v>-1.7999999999999999E-2</v>
      </c>
      <c r="H158" s="41">
        <f t="shared" si="3"/>
        <v>1.7999999999999999E-2</v>
      </c>
    </row>
    <row r="159" spans="1:8" x14ac:dyDescent="0.25">
      <c r="A159" s="31" t="s">
        <v>188</v>
      </c>
      <c r="B159" s="33">
        <v>503732.48100000003</v>
      </c>
      <c r="C159" s="33">
        <v>4343471.7209999999</v>
      </c>
      <c r="D159" s="33">
        <v>1963.7719999999999</v>
      </c>
      <c r="E159" s="33">
        <v>1963.825</v>
      </c>
      <c r="F159" s="38" t="s">
        <v>81</v>
      </c>
      <c r="G159" s="38">
        <v>5.2999999999999999E-2</v>
      </c>
      <c r="H159" s="38">
        <f t="shared" si="3"/>
        <v>5.2999999999999999E-2</v>
      </c>
    </row>
    <row r="160" spans="1:8" x14ac:dyDescent="0.25">
      <c r="A160" s="35" t="s">
        <v>189</v>
      </c>
      <c r="B160" s="20">
        <v>506385.16800000001</v>
      </c>
      <c r="C160" s="20">
        <v>4339434.773</v>
      </c>
      <c r="D160" s="20">
        <v>2091.6010000000001</v>
      </c>
      <c r="E160" s="20">
        <v>2091.5920000000001</v>
      </c>
      <c r="F160" s="8" t="s">
        <v>81</v>
      </c>
      <c r="G160" s="8">
        <v>-8.9999999999999993E-3</v>
      </c>
      <c r="H160" s="41">
        <f t="shared" si="3"/>
        <v>8.9999999999999993E-3</v>
      </c>
    </row>
    <row r="161" spans="1:8" x14ac:dyDescent="0.25">
      <c r="A161" s="31" t="s">
        <v>190</v>
      </c>
      <c r="B161" s="33">
        <v>510360.78</v>
      </c>
      <c r="C161" s="33">
        <v>4343687.6469999999</v>
      </c>
      <c r="D161" s="33">
        <v>2017.1120000000001</v>
      </c>
      <c r="E161" s="33">
        <v>2017.501</v>
      </c>
      <c r="F161" s="38" t="s">
        <v>81</v>
      </c>
      <c r="G161" s="38">
        <v>0.38900000000000001</v>
      </c>
      <c r="H161" s="38">
        <f t="shared" si="3"/>
        <v>0.38900000000000001</v>
      </c>
    </row>
    <row r="162" spans="1:8" x14ac:dyDescent="0.25">
      <c r="A162" s="35" t="s">
        <v>191</v>
      </c>
      <c r="B162" s="20">
        <v>525928.51699999999</v>
      </c>
      <c r="C162" s="20">
        <v>4342048.5180000002</v>
      </c>
      <c r="D162" s="20">
        <v>2081.4009999999998</v>
      </c>
      <c r="E162" s="20">
        <v>2081.5720000000001</v>
      </c>
      <c r="F162" s="8" t="s">
        <v>81</v>
      </c>
      <c r="G162" s="8">
        <v>0.17100000000000001</v>
      </c>
      <c r="H162" s="41">
        <f t="shared" si="3"/>
        <v>0.17100000000000001</v>
      </c>
    </row>
    <row r="163" spans="1:8" x14ac:dyDescent="0.25">
      <c r="A163" s="31" t="s">
        <v>192</v>
      </c>
      <c r="B163" s="33">
        <v>522954.967</v>
      </c>
      <c r="C163" s="33">
        <v>4355133.8080000002</v>
      </c>
      <c r="D163" s="33">
        <v>2015.739</v>
      </c>
      <c r="E163" s="33">
        <v>2015.876</v>
      </c>
      <c r="F163" s="38" t="s">
        <v>81</v>
      </c>
      <c r="G163" s="38">
        <v>0.13700000000000001</v>
      </c>
      <c r="H163" s="38">
        <f t="shared" si="3"/>
        <v>0.13700000000000001</v>
      </c>
    </row>
    <row r="164" spans="1:8" x14ac:dyDescent="0.25">
      <c r="A164" s="35" t="s">
        <v>193</v>
      </c>
      <c r="B164" s="20">
        <v>521094.56099999999</v>
      </c>
      <c r="C164" s="20">
        <v>4360187.97</v>
      </c>
      <c r="D164" s="20">
        <v>1867.423</v>
      </c>
      <c r="E164" s="20">
        <v>1867.3979999999999</v>
      </c>
      <c r="F164" s="8" t="s">
        <v>81</v>
      </c>
      <c r="G164" s="8">
        <v>-2.5000000000000001E-2</v>
      </c>
      <c r="H164" s="41">
        <f t="shared" si="3"/>
        <v>2.5000000000000001E-2</v>
      </c>
    </row>
    <row r="165" spans="1:8" x14ac:dyDescent="0.25">
      <c r="A165" s="31" t="s">
        <v>194</v>
      </c>
      <c r="B165" s="33">
        <v>516722.14799999999</v>
      </c>
      <c r="C165" s="33">
        <v>4378440.4050000003</v>
      </c>
      <c r="D165" s="33">
        <v>1769.5830000000001</v>
      </c>
      <c r="E165" s="33">
        <v>1769.683</v>
      </c>
      <c r="F165" s="38" t="s">
        <v>81</v>
      </c>
      <c r="G165" s="38">
        <v>0.1</v>
      </c>
      <c r="H165" s="38">
        <f t="shared" si="3"/>
        <v>0.1</v>
      </c>
    </row>
    <row r="166" spans="1:8" x14ac:dyDescent="0.25">
      <c r="A166" s="35" t="s">
        <v>195</v>
      </c>
      <c r="B166" s="20">
        <v>524734.48699999996</v>
      </c>
      <c r="C166" s="20">
        <v>4383961.2759999996</v>
      </c>
      <c r="D166" s="20">
        <v>1838.8109999999999</v>
      </c>
      <c r="E166" s="20">
        <v>1838.566</v>
      </c>
      <c r="F166" s="8" t="s">
        <v>81</v>
      </c>
      <c r="G166" s="8">
        <v>-0.245</v>
      </c>
      <c r="H166" s="41">
        <f t="shared" si="3"/>
        <v>0.245</v>
      </c>
    </row>
    <row r="167" spans="1:8" x14ac:dyDescent="0.25">
      <c r="A167" s="31" t="s">
        <v>196</v>
      </c>
      <c r="B167" s="33">
        <v>533318.99600000004</v>
      </c>
      <c r="C167" s="33">
        <v>4379634.8329999996</v>
      </c>
      <c r="D167" s="33">
        <v>1814.2809999999999</v>
      </c>
      <c r="E167" s="33">
        <v>1814.32</v>
      </c>
      <c r="F167" s="38" t="s">
        <v>81</v>
      </c>
      <c r="G167" s="38">
        <v>3.9E-2</v>
      </c>
      <c r="H167" s="38">
        <f t="shared" si="3"/>
        <v>3.9E-2</v>
      </c>
    </row>
    <row r="168" spans="1:8" x14ac:dyDescent="0.25">
      <c r="A168" s="35" t="s">
        <v>197</v>
      </c>
      <c r="B168" s="20">
        <v>524537.076</v>
      </c>
      <c r="C168" s="20">
        <v>4399373.841</v>
      </c>
      <c r="D168" s="20">
        <v>1679.174</v>
      </c>
      <c r="E168" s="20">
        <v>1679.0360000000001</v>
      </c>
      <c r="F168" s="8" t="s">
        <v>81</v>
      </c>
      <c r="G168" s="8">
        <v>-0.13800000000000001</v>
      </c>
      <c r="H168" s="41">
        <f t="shared" si="3"/>
        <v>0.13800000000000001</v>
      </c>
    </row>
    <row r="169" spans="1:8" x14ac:dyDescent="0.25">
      <c r="A169" s="31" t="s">
        <v>198</v>
      </c>
      <c r="B169" s="38">
        <v>534160.23199999996</v>
      </c>
      <c r="C169" s="38">
        <v>4399505.466</v>
      </c>
      <c r="D169" s="38">
        <v>1685.171</v>
      </c>
      <c r="E169" s="38">
        <v>1685.2239999999999</v>
      </c>
      <c r="F169" s="38" t="s">
        <v>81</v>
      </c>
      <c r="G169" s="38">
        <v>5.2999999999999999E-2</v>
      </c>
      <c r="H169" s="38">
        <f t="shared" si="3"/>
        <v>5.2999999999999999E-2</v>
      </c>
    </row>
    <row r="170" spans="1:8" x14ac:dyDescent="0.25">
      <c r="A170" s="35" t="s">
        <v>199</v>
      </c>
      <c r="B170" s="8">
        <v>548634.25199999998</v>
      </c>
      <c r="C170" s="8">
        <v>4399202.943</v>
      </c>
      <c r="D170" s="8">
        <v>1681.8140000000001</v>
      </c>
      <c r="E170" s="8">
        <v>1681.73</v>
      </c>
      <c r="F170" s="8" t="s">
        <v>81</v>
      </c>
      <c r="G170" s="8">
        <v>-8.4000000000000005E-2</v>
      </c>
      <c r="H170" s="41">
        <f t="shared" si="3"/>
        <v>8.4000000000000005E-2</v>
      </c>
    </row>
    <row r="171" spans="1:8" x14ac:dyDescent="0.25">
      <c r="A171" s="31" t="s">
        <v>200</v>
      </c>
      <c r="B171" s="38">
        <v>530687.674</v>
      </c>
      <c r="C171" s="38">
        <v>4427414.8940000003</v>
      </c>
      <c r="D171" s="38">
        <v>1571.066</v>
      </c>
      <c r="E171" s="38">
        <v>1571.114</v>
      </c>
      <c r="F171" s="38" t="s">
        <v>81</v>
      </c>
      <c r="G171" s="38">
        <v>4.8000000000000001E-2</v>
      </c>
      <c r="H171" s="38">
        <f t="shared" si="3"/>
        <v>4.8000000000000001E-2</v>
      </c>
    </row>
    <row r="172" spans="1:8" x14ac:dyDescent="0.25">
      <c r="A172" s="35" t="s">
        <v>201</v>
      </c>
      <c r="B172" s="8">
        <v>521366.12300000002</v>
      </c>
      <c r="C172" s="8">
        <v>4426366.8099999996</v>
      </c>
      <c r="D172" s="8">
        <v>1555.287</v>
      </c>
      <c r="E172" s="8">
        <v>1555.3119999999999</v>
      </c>
      <c r="F172" s="8" t="s">
        <v>81</v>
      </c>
      <c r="G172" s="8">
        <v>2.5000000000000001E-2</v>
      </c>
      <c r="H172" s="41">
        <f t="shared" si="3"/>
        <v>2.5000000000000001E-2</v>
      </c>
    </row>
    <row r="173" spans="1:8" x14ac:dyDescent="0.25">
      <c r="A173" s="31" t="s">
        <v>202</v>
      </c>
      <c r="B173" s="38">
        <v>516255.80599999998</v>
      </c>
      <c r="C173" s="38">
        <v>4434274.8810000001</v>
      </c>
      <c r="D173" s="38">
        <v>1503.2919999999999</v>
      </c>
      <c r="E173" s="38">
        <v>1503.3040000000001</v>
      </c>
      <c r="F173" s="38" t="s">
        <v>81</v>
      </c>
      <c r="G173" s="38">
        <v>1.2E-2</v>
      </c>
      <c r="H173" s="38">
        <f t="shared" si="3"/>
        <v>1.2E-2</v>
      </c>
    </row>
    <row r="174" spans="1:8" x14ac:dyDescent="0.25">
      <c r="A174" s="35" t="s">
        <v>203</v>
      </c>
      <c r="B174" s="8">
        <v>511316.77899999998</v>
      </c>
      <c r="C174" s="8">
        <v>4437471.057</v>
      </c>
      <c r="D174" s="8">
        <v>1507.288</v>
      </c>
      <c r="E174" s="8">
        <v>1507.433</v>
      </c>
      <c r="F174" s="8" t="s">
        <v>81</v>
      </c>
      <c r="G174" s="8">
        <v>0.14499999999999999</v>
      </c>
      <c r="H174" s="41">
        <f t="shared" si="3"/>
        <v>0.14499999999999999</v>
      </c>
    </row>
    <row r="175" spans="1:8" x14ac:dyDescent="0.25">
      <c r="A175" s="31" t="s">
        <v>204</v>
      </c>
      <c r="B175" s="38">
        <v>505924.58799999999</v>
      </c>
      <c r="C175" s="38">
        <v>4437616.5820000004</v>
      </c>
      <c r="D175" s="38">
        <v>1536.04</v>
      </c>
      <c r="E175" s="38">
        <v>1536.1189999999999</v>
      </c>
      <c r="F175" s="38" t="s">
        <v>81</v>
      </c>
      <c r="G175" s="38">
        <v>7.9000000000000001E-2</v>
      </c>
      <c r="H175" s="38">
        <f t="shared" si="3"/>
        <v>7.9000000000000001E-2</v>
      </c>
    </row>
    <row r="176" spans="1:8" x14ac:dyDescent="0.25">
      <c r="A176" s="35" t="s">
        <v>205</v>
      </c>
      <c r="B176" s="8">
        <v>498514.25199999998</v>
      </c>
      <c r="C176" s="8">
        <v>4437422.193</v>
      </c>
      <c r="D176" s="8">
        <v>1525.5429999999999</v>
      </c>
      <c r="E176" s="8">
        <v>1525.5719999999999</v>
      </c>
      <c r="F176" s="8" t="s">
        <v>81</v>
      </c>
      <c r="G176" s="8">
        <v>2.9000000000000001E-2</v>
      </c>
      <c r="H176" s="41">
        <f t="shared" si="3"/>
        <v>2.9000000000000001E-2</v>
      </c>
    </row>
    <row r="177" spans="1:8" x14ac:dyDescent="0.25">
      <c r="A177" s="31" t="s">
        <v>206</v>
      </c>
      <c r="B177" s="38">
        <v>488254.658</v>
      </c>
      <c r="C177" s="38">
        <v>4443032.1210000003</v>
      </c>
      <c r="D177" s="38">
        <v>1534.1279999999999</v>
      </c>
      <c r="E177" s="38">
        <v>1534.258</v>
      </c>
      <c r="F177" s="38" t="s">
        <v>81</v>
      </c>
      <c r="G177" s="38">
        <v>0.13</v>
      </c>
      <c r="H177" s="38">
        <f t="shared" si="3"/>
        <v>0.13</v>
      </c>
    </row>
    <row r="178" spans="1:8" x14ac:dyDescent="0.25">
      <c r="A178" s="35" t="s">
        <v>207</v>
      </c>
      <c r="B178" s="8">
        <v>508846.636</v>
      </c>
      <c r="C178" s="8">
        <v>4450364.9630000005</v>
      </c>
      <c r="D178" s="8">
        <v>1460.82</v>
      </c>
      <c r="E178" s="8">
        <v>1460.9280000000001</v>
      </c>
      <c r="F178" s="8" t="s">
        <v>81</v>
      </c>
      <c r="G178" s="8">
        <v>0.108</v>
      </c>
      <c r="H178" s="41">
        <f t="shared" si="3"/>
        <v>0.108</v>
      </c>
    </row>
    <row r="179" spans="1:8" x14ac:dyDescent="0.25">
      <c r="A179" s="43" t="s">
        <v>208</v>
      </c>
      <c r="B179" s="45">
        <v>502382.321</v>
      </c>
      <c r="C179" s="45">
        <v>4451467.023</v>
      </c>
      <c r="D179" s="45">
        <v>1514.998</v>
      </c>
      <c r="E179" s="45">
        <v>1515.0160000000001</v>
      </c>
      <c r="F179" s="38" t="s">
        <v>81</v>
      </c>
      <c r="G179" s="45">
        <v>1.7999999999999999E-2</v>
      </c>
      <c r="H179" s="38">
        <f t="shared" si="3"/>
        <v>1.7999999999999999E-2</v>
      </c>
    </row>
    <row r="180" spans="1:8" x14ac:dyDescent="0.25">
      <c r="A180" s="46" t="s">
        <v>209</v>
      </c>
      <c r="B180" s="48">
        <v>495032.77500000002</v>
      </c>
      <c r="C180" s="48">
        <v>4450389.91</v>
      </c>
      <c r="D180" s="48">
        <v>1528.989</v>
      </c>
      <c r="E180" s="48">
        <v>1529.134</v>
      </c>
      <c r="F180" s="8" t="s">
        <v>81</v>
      </c>
      <c r="G180" s="48">
        <v>0.14499999999999999</v>
      </c>
      <c r="H180" s="41">
        <f t="shared" si="3"/>
        <v>0.14499999999999999</v>
      </c>
    </row>
    <row r="181" spans="1:8" x14ac:dyDescent="0.25">
      <c r="A181" s="43" t="s">
        <v>210</v>
      </c>
      <c r="B181" s="45">
        <v>491330.054</v>
      </c>
      <c r="C181" s="45">
        <v>4450440.5619999999</v>
      </c>
      <c r="D181" s="45">
        <v>1546.123</v>
      </c>
      <c r="E181" s="45">
        <v>1546.165</v>
      </c>
      <c r="F181" s="38" t="s">
        <v>81</v>
      </c>
      <c r="G181" s="45">
        <v>4.2000000000000003E-2</v>
      </c>
      <c r="H181" s="38">
        <f t="shared" si="3"/>
        <v>4.2000000000000003E-2</v>
      </c>
    </row>
    <row r="182" spans="1:8" x14ac:dyDescent="0.25">
      <c r="A182" s="46" t="s">
        <v>211</v>
      </c>
      <c r="B182" s="48">
        <v>492907.54700000002</v>
      </c>
      <c r="C182" s="48">
        <v>4456774.8490000004</v>
      </c>
      <c r="D182" s="48">
        <v>1562.8889999999999</v>
      </c>
      <c r="E182" s="48">
        <v>1563.0519999999999</v>
      </c>
      <c r="F182" s="8" t="s">
        <v>81</v>
      </c>
      <c r="G182" s="48">
        <v>0.16300000000000001</v>
      </c>
      <c r="H182" s="41">
        <f t="shared" si="3"/>
        <v>0.16300000000000001</v>
      </c>
    </row>
    <row r="183" spans="1:8" x14ac:dyDescent="0.25">
      <c r="A183" s="43" t="s">
        <v>212</v>
      </c>
      <c r="B183" s="45">
        <v>483031.56599999999</v>
      </c>
      <c r="C183" s="45">
        <v>4450350.1030000001</v>
      </c>
      <c r="D183" s="45">
        <v>1579.6949999999999</v>
      </c>
      <c r="E183" s="45">
        <v>1579.9459999999999</v>
      </c>
      <c r="F183" s="38" t="s">
        <v>81</v>
      </c>
      <c r="G183" s="45">
        <v>0.251</v>
      </c>
      <c r="H183" s="38">
        <f t="shared" si="3"/>
        <v>0.251</v>
      </c>
    </row>
    <row r="184" spans="1:8" x14ac:dyDescent="0.25">
      <c r="A184" s="46" t="s">
        <v>213</v>
      </c>
      <c r="B184" s="48">
        <v>477425.25900000002</v>
      </c>
      <c r="C184" s="48">
        <v>4452418.0470000003</v>
      </c>
      <c r="D184" s="48">
        <v>1622.9280000000001</v>
      </c>
      <c r="E184" s="48">
        <v>1622.5719999999999</v>
      </c>
      <c r="F184" s="8" t="s">
        <v>81</v>
      </c>
      <c r="G184" s="48">
        <v>-0.35599999999999998</v>
      </c>
      <c r="H184" s="41">
        <f t="shared" si="3"/>
        <v>0.35599999999999998</v>
      </c>
    </row>
    <row r="185" spans="1:8" x14ac:dyDescent="0.25">
      <c r="A185" s="43" t="s">
        <v>214</v>
      </c>
      <c r="B185" s="45">
        <v>469923.77500000002</v>
      </c>
      <c r="C185" s="45">
        <v>4457679.8559999997</v>
      </c>
      <c r="D185" s="45">
        <v>2065.127</v>
      </c>
      <c r="E185" s="45">
        <v>2065.0459999999998</v>
      </c>
      <c r="F185" s="38" t="s">
        <v>81</v>
      </c>
      <c r="G185" s="45">
        <v>-8.1000000000000003E-2</v>
      </c>
      <c r="H185" s="38">
        <f t="shared" si="3"/>
        <v>8.1000000000000003E-2</v>
      </c>
    </row>
    <row r="186" spans="1:8" x14ac:dyDescent="0.25">
      <c r="A186" s="46" t="s">
        <v>215</v>
      </c>
      <c r="B186" s="48">
        <v>475943.75799999997</v>
      </c>
      <c r="C186" s="48">
        <v>4443875.0149999997</v>
      </c>
      <c r="D186" s="48">
        <v>1722.71</v>
      </c>
      <c r="E186" s="48">
        <v>1722.819</v>
      </c>
      <c r="F186" s="8" t="s">
        <v>81</v>
      </c>
      <c r="G186" s="48">
        <v>0.109</v>
      </c>
      <c r="H186" s="41">
        <f t="shared" si="3"/>
        <v>0.109</v>
      </c>
    </row>
    <row r="187" spans="1:8" x14ac:dyDescent="0.25">
      <c r="A187" s="43" t="s">
        <v>216</v>
      </c>
      <c r="B187" s="45">
        <v>491168.43300000002</v>
      </c>
      <c r="C187" s="45">
        <v>4429597.7120000003</v>
      </c>
      <c r="D187" s="45">
        <v>1600.8430000000001</v>
      </c>
      <c r="E187" s="45">
        <v>1600.825</v>
      </c>
      <c r="F187" s="38" t="s">
        <v>81</v>
      </c>
      <c r="G187" s="45">
        <v>-1.7999999999999999E-2</v>
      </c>
      <c r="H187" s="38">
        <f t="shared" si="3"/>
        <v>1.7999999999999999E-2</v>
      </c>
    </row>
    <row r="188" spans="1:8" x14ac:dyDescent="0.25">
      <c r="A188" s="46" t="s">
        <v>217</v>
      </c>
      <c r="B188" s="48">
        <v>491141.1</v>
      </c>
      <c r="C188" s="48">
        <v>4429627.557</v>
      </c>
      <c r="D188" s="48">
        <v>1599.799</v>
      </c>
      <c r="E188" s="48">
        <v>1599.6759999999999</v>
      </c>
      <c r="F188" s="8" t="s">
        <v>81</v>
      </c>
      <c r="G188" s="48">
        <v>-0.123</v>
      </c>
      <c r="H188" s="41">
        <f t="shared" si="3"/>
        <v>0.123</v>
      </c>
    </row>
    <row r="189" spans="1:8" x14ac:dyDescent="0.25">
      <c r="A189" s="43" t="s">
        <v>218</v>
      </c>
      <c r="B189" s="45">
        <v>489571.6</v>
      </c>
      <c r="C189" s="45">
        <v>4421945.4340000004</v>
      </c>
      <c r="D189" s="45">
        <v>1626.845</v>
      </c>
      <c r="E189" s="45">
        <v>1627.05</v>
      </c>
      <c r="F189" s="38" t="s">
        <v>81</v>
      </c>
      <c r="G189" s="45">
        <v>0.20499999999999999</v>
      </c>
      <c r="H189" s="38">
        <f t="shared" si="3"/>
        <v>0.20499999999999999</v>
      </c>
    </row>
    <row r="190" spans="1:8" x14ac:dyDescent="0.25">
      <c r="A190" s="46" t="s">
        <v>219</v>
      </c>
      <c r="B190" s="48">
        <v>497816.26899999997</v>
      </c>
      <c r="C190" s="48">
        <v>4425589.4349999996</v>
      </c>
      <c r="D190" s="48">
        <v>1633.105</v>
      </c>
      <c r="E190" s="48">
        <v>1633.009</v>
      </c>
      <c r="F190" s="8" t="s">
        <v>81</v>
      </c>
      <c r="G190" s="48">
        <v>-9.6000000000000002E-2</v>
      </c>
      <c r="H190" s="41">
        <f t="shared" si="3"/>
        <v>9.6000000000000002E-2</v>
      </c>
    </row>
    <row r="191" spans="1:8" x14ac:dyDescent="0.25">
      <c r="A191" s="43" t="s">
        <v>220</v>
      </c>
      <c r="B191" s="45">
        <v>503488.59899999999</v>
      </c>
      <c r="C191" s="45">
        <v>4421145.3360000001</v>
      </c>
      <c r="D191" s="45">
        <v>1595.11</v>
      </c>
      <c r="E191" s="45">
        <v>1595.173</v>
      </c>
      <c r="F191" s="38" t="s">
        <v>81</v>
      </c>
      <c r="G191" s="45">
        <v>6.3E-2</v>
      </c>
      <c r="H191" s="38">
        <f t="shared" si="3"/>
        <v>6.3E-2</v>
      </c>
    </row>
    <row r="192" spans="1:8" x14ac:dyDescent="0.25">
      <c r="A192" s="46" t="s">
        <v>221</v>
      </c>
      <c r="B192" s="48">
        <v>503461.80099999998</v>
      </c>
      <c r="C192" s="48">
        <v>4421221.0290000001</v>
      </c>
      <c r="D192" s="48">
        <v>1593.923</v>
      </c>
      <c r="E192" s="48">
        <v>1593.951</v>
      </c>
      <c r="F192" s="8" t="s">
        <v>81</v>
      </c>
      <c r="G192" s="48">
        <v>2.8000000000000001E-2</v>
      </c>
      <c r="H192" s="41">
        <f t="shared" si="3"/>
        <v>2.8000000000000001E-2</v>
      </c>
    </row>
    <row r="193" spans="1:8" x14ac:dyDescent="0.25">
      <c r="A193" s="43" t="s">
        <v>222</v>
      </c>
      <c r="B193" s="45">
        <v>506475.32199999999</v>
      </c>
      <c r="C193" s="45">
        <v>4418120.2110000001</v>
      </c>
      <c r="D193" s="45">
        <v>1591.2360000000001</v>
      </c>
      <c r="E193" s="45">
        <v>1591.32</v>
      </c>
      <c r="F193" s="38" t="s">
        <v>81</v>
      </c>
      <c r="G193" s="45">
        <v>8.4000000000000005E-2</v>
      </c>
      <c r="H193" s="38">
        <f t="shared" si="3"/>
        <v>8.4000000000000005E-2</v>
      </c>
    </row>
    <row r="194" spans="1:8" x14ac:dyDescent="0.25">
      <c r="A194" s="46" t="s">
        <v>223</v>
      </c>
      <c r="B194" s="48">
        <v>513076.88299999997</v>
      </c>
      <c r="C194" s="48">
        <v>4418034.091</v>
      </c>
      <c r="D194" s="48">
        <v>1542.768</v>
      </c>
      <c r="E194" s="48">
        <v>1542.818</v>
      </c>
      <c r="F194" s="8" t="s">
        <v>81</v>
      </c>
      <c r="G194" s="48">
        <v>0.05</v>
      </c>
      <c r="H194" s="41">
        <f t="shared" si="3"/>
        <v>0.05</v>
      </c>
    </row>
    <row r="195" spans="1:8" x14ac:dyDescent="0.25">
      <c r="A195" s="43" t="s">
        <v>224</v>
      </c>
      <c r="B195" s="45">
        <v>514695.49</v>
      </c>
      <c r="C195" s="45">
        <v>4417626.7750000004</v>
      </c>
      <c r="D195" s="45">
        <v>1551.17</v>
      </c>
      <c r="E195" s="45">
        <v>1551.163</v>
      </c>
      <c r="F195" s="38" t="s">
        <v>81</v>
      </c>
      <c r="G195" s="45">
        <v>-7.0000000000000001E-3</v>
      </c>
      <c r="H195" s="38">
        <f t="shared" si="3"/>
        <v>7.0000000000000001E-3</v>
      </c>
    </row>
    <row r="196" spans="1:8" x14ac:dyDescent="0.25">
      <c r="A196" s="46" t="s">
        <v>225</v>
      </c>
      <c r="B196" s="48">
        <v>509897.674</v>
      </c>
      <c r="C196" s="48">
        <v>4411742.0470000003</v>
      </c>
      <c r="D196" s="48">
        <v>1564.1320000000001</v>
      </c>
      <c r="E196" s="48">
        <v>1564.1679999999999</v>
      </c>
      <c r="F196" s="8" t="s">
        <v>81</v>
      </c>
      <c r="G196" s="48">
        <v>3.5999999999999997E-2</v>
      </c>
      <c r="H196" s="41">
        <f t="shared" si="3"/>
        <v>3.5999999999999997E-2</v>
      </c>
    </row>
    <row r="197" spans="1:8" x14ac:dyDescent="0.25">
      <c r="A197" s="43" t="s">
        <v>226</v>
      </c>
      <c r="B197" s="45">
        <v>508916.69199999998</v>
      </c>
      <c r="C197" s="45">
        <v>4403882.92</v>
      </c>
      <c r="D197" s="45">
        <v>1597.136</v>
      </c>
      <c r="E197" s="45">
        <v>1597.2059999999999</v>
      </c>
      <c r="F197" s="38" t="s">
        <v>81</v>
      </c>
      <c r="G197" s="45">
        <v>7.0000000000000007E-2</v>
      </c>
      <c r="H197" s="38">
        <f t="shared" si="3"/>
        <v>7.0000000000000007E-2</v>
      </c>
    </row>
    <row r="198" spans="1:8" x14ac:dyDescent="0.25">
      <c r="A198" s="46" t="s">
        <v>227</v>
      </c>
      <c r="B198" s="48">
        <v>516146.90700000001</v>
      </c>
      <c r="C198" s="48">
        <v>4402568.0999999996</v>
      </c>
      <c r="D198" s="48">
        <v>1640.1120000000001</v>
      </c>
      <c r="E198" s="48">
        <v>1640.133</v>
      </c>
      <c r="F198" s="8" t="s">
        <v>81</v>
      </c>
      <c r="G198" s="48">
        <v>2.1000000000000001E-2</v>
      </c>
      <c r="H198" s="41">
        <f t="shared" si="3"/>
        <v>2.1000000000000001E-2</v>
      </c>
    </row>
    <row r="199" spans="1:8" x14ac:dyDescent="0.25">
      <c r="A199" s="43" t="s">
        <v>228</v>
      </c>
      <c r="B199" s="45">
        <v>495407.93900000001</v>
      </c>
      <c r="C199" s="45">
        <v>4397585.5010000002</v>
      </c>
      <c r="D199" s="45">
        <v>1620.78</v>
      </c>
      <c r="E199" s="45">
        <v>1620.837</v>
      </c>
      <c r="F199" s="38" t="s">
        <v>81</v>
      </c>
      <c r="G199" s="45">
        <v>5.7000000000000002E-2</v>
      </c>
      <c r="H199" s="38">
        <f t="shared" si="3"/>
        <v>5.7000000000000002E-2</v>
      </c>
    </row>
    <row r="200" spans="1:8" x14ac:dyDescent="0.25">
      <c r="A200" s="46" t="s">
        <v>229</v>
      </c>
      <c r="B200" s="48">
        <v>495306.71100000001</v>
      </c>
      <c r="C200" s="48">
        <v>4397471.5180000002</v>
      </c>
      <c r="D200" s="48">
        <v>1625.0319999999999</v>
      </c>
      <c r="E200" s="48">
        <v>1625.0250000000001</v>
      </c>
      <c r="F200" s="8" t="s">
        <v>81</v>
      </c>
      <c r="G200" s="48">
        <v>-7.0000000000000001E-3</v>
      </c>
      <c r="H200" s="41">
        <f t="shared" si="3"/>
        <v>7.0000000000000001E-3</v>
      </c>
    </row>
    <row r="201" spans="1:8" x14ac:dyDescent="0.25">
      <c r="A201" s="43" t="s">
        <v>230</v>
      </c>
      <c r="B201" s="45">
        <v>483136.86599999998</v>
      </c>
      <c r="C201" s="45">
        <v>4396612.9790000003</v>
      </c>
      <c r="D201" s="45">
        <v>1831.992</v>
      </c>
      <c r="E201" s="45">
        <v>1831.8910000000001</v>
      </c>
      <c r="F201" s="38" t="s">
        <v>81</v>
      </c>
      <c r="G201" s="45">
        <v>-0.10100000000000001</v>
      </c>
      <c r="H201" s="38">
        <f t="shared" si="3"/>
        <v>0.10100000000000001</v>
      </c>
    </row>
    <row r="202" spans="1:8" x14ac:dyDescent="0.25">
      <c r="A202" s="46" t="s">
        <v>231</v>
      </c>
      <c r="B202" s="48">
        <v>490539.73700000002</v>
      </c>
      <c r="C202" s="48">
        <v>4389429.8039999995</v>
      </c>
      <c r="D202" s="48">
        <v>1681.164</v>
      </c>
      <c r="E202" s="48">
        <v>1681.046</v>
      </c>
      <c r="F202" s="8" t="s">
        <v>81</v>
      </c>
      <c r="G202" s="48">
        <v>-0.11799999999999999</v>
      </c>
      <c r="H202" s="41">
        <f t="shared" si="3"/>
        <v>0.11799999999999999</v>
      </c>
    </row>
    <row r="203" spans="1:8" x14ac:dyDescent="0.25">
      <c r="A203" s="43" t="s">
        <v>232</v>
      </c>
      <c r="B203" s="45">
        <v>507296.49599999998</v>
      </c>
      <c r="C203" s="45">
        <v>4389275.2659999998</v>
      </c>
      <c r="D203" s="45">
        <v>1699.4079999999999</v>
      </c>
      <c r="E203" s="45">
        <v>1699.3579999999999</v>
      </c>
      <c r="F203" s="38" t="s">
        <v>81</v>
      </c>
      <c r="G203" s="45">
        <v>-0.05</v>
      </c>
      <c r="H203" s="38">
        <f t="shared" si="3"/>
        <v>0.05</v>
      </c>
    </row>
    <row r="204" spans="1:8" x14ac:dyDescent="0.25">
      <c r="A204" s="46" t="s">
        <v>233</v>
      </c>
      <c r="B204" s="48">
        <v>510837.29800000001</v>
      </c>
      <c r="C204" s="48">
        <v>4379499.9960000003</v>
      </c>
      <c r="D204" s="48">
        <v>1786.883</v>
      </c>
      <c r="E204" s="48">
        <v>1786.981</v>
      </c>
      <c r="F204" s="8" t="s">
        <v>81</v>
      </c>
      <c r="G204" s="48">
        <v>9.8000000000000004E-2</v>
      </c>
      <c r="H204" s="41">
        <f t="shared" si="3"/>
        <v>9.8000000000000004E-2</v>
      </c>
    </row>
    <row r="205" spans="1:8" x14ac:dyDescent="0.25">
      <c r="A205" s="43" t="s">
        <v>234</v>
      </c>
      <c r="B205" s="45">
        <v>508254.826</v>
      </c>
      <c r="C205" s="45">
        <v>4379656.2609999999</v>
      </c>
      <c r="D205" s="45">
        <v>1757.182</v>
      </c>
      <c r="E205" s="45">
        <v>1757.13</v>
      </c>
      <c r="F205" s="38" t="s">
        <v>81</v>
      </c>
      <c r="G205" s="45">
        <v>-5.1999999999999998E-2</v>
      </c>
      <c r="H205" s="38">
        <f t="shared" si="3"/>
        <v>5.1999999999999998E-2</v>
      </c>
    </row>
    <row r="206" spans="1:8" x14ac:dyDescent="0.25">
      <c r="A206" s="46" t="s">
        <v>235</v>
      </c>
      <c r="B206" s="48">
        <v>478572.72700000001</v>
      </c>
      <c r="C206" s="48">
        <v>4378046.8839999996</v>
      </c>
      <c r="D206" s="48">
        <v>2411.6010000000001</v>
      </c>
      <c r="E206" s="48">
        <v>2411.721</v>
      </c>
      <c r="F206" s="8" t="s">
        <v>81</v>
      </c>
      <c r="G206" s="48">
        <v>0.12</v>
      </c>
      <c r="H206" s="41">
        <f t="shared" si="3"/>
        <v>0.12</v>
      </c>
    </row>
  </sheetData>
  <sortState xmlns:xlrd2="http://schemas.microsoft.com/office/spreadsheetml/2017/richdata2" ref="A3:H206">
    <sortCondition ref="A3"/>
  </sortState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7"/>
  <sheetViews>
    <sheetView workbookViewId="0">
      <selection activeCell="W15" sqref="W15"/>
    </sheetView>
  </sheetViews>
  <sheetFormatPr defaultRowHeight="15" x14ac:dyDescent="0.25"/>
  <cols>
    <col min="1" max="1" width="12.85546875" style="28" bestFit="1" customWidth="1"/>
    <col min="2" max="2" width="12.5703125" style="12" bestFit="1" customWidth="1"/>
    <col min="3" max="3" width="13.85546875" style="12" bestFit="1" customWidth="1"/>
    <col min="4" max="4" width="13.42578125" style="12" bestFit="1" customWidth="1"/>
    <col min="5" max="5" width="12.28515625" style="12" bestFit="1" customWidth="1"/>
    <col min="6" max="6" width="16.42578125" style="1" bestFit="1" customWidth="1"/>
    <col min="7" max="7" width="11.85546875" style="12" bestFit="1" customWidth="1"/>
    <col min="8" max="8" width="2.7109375" style="1" customWidth="1"/>
    <col min="9" max="9" width="12.85546875" style="28" bestFit="1" customWidth="1"/>
    <col min="10" max="10" width="12.5703125" style="12" bestFit="1" customWidth="1"/>
    <col min="11" max="11" width="13.85546875" style="12" bestFit="1" customWidth="1"/>
    <col min="12" max="12" width="13.42578125" style="12" bestFit="1" customWidth="1"/>
    <col min="13" max="13" width="12.28515625" style="12" bestFit="1" customWidth="1"/>
    <col min="14" max="14" width="16.42578125" style="1" bestFit="1" customWidth="1"/>
    <col min="15" max="15" width="11.85546875" style="12" bestFit="1" customWidth="1"/>
    <col min="16" max="16" width="2.7109375" style="1" customWidth="1"/>
    <col min="17" max="17" width="12.85546875" style="28" bestFit="1" customWidth="1"/>
    <col min="18" max="18" width="12.5703125" style="12" bestFit="1" customWidth="1"/>
    <col min="19" max="19" width="13.85546875" style="12" bestFit="1" customWidth="1"/>
    <col min="20" max="20" width="13.42578125" style="12" bestFit="1" customWidth="1"/>
    <col min="21" max="21" width="12" style="12" bestFit="1" customWidth="1"/>
    <col min="22" max="22" width="16.42578125" style="1" bestFit="1" customWidth="1"/>
    <col min="23" max="23" width="11.85546875" style="12" bestFit="1" customWidth="1"/>
    <col min="24" max="16384" width="9.140625" style="1"/>
  </cols>
  <sheetData>
    <row r="1" spans="1:23" x14ac:dyDescent="0.25">
      <c r="A1" s="61" t="s">
        <v>8</v>
      </c>
      <c r="B1" s="61"/>
      <c r="C1" s="61"/>
      <c r="D1" s="61"/>
      <c r="E1" s="61"/>
      <c r="F1" s="61"/>
      <c r="G1" s="61"/>
      <c r="H1" s="13"/>
      <c r="I1" s="61" t="s">
        <v>9</v>
      </c>
      <c r="J1" s="61"/>
      <c r="K1" s="61"/>
      <c r="L1" s="61"/>
      <c r="M1" s="61"/>
      <c r="N1" s="61"/>
      <c r="O1" s="61"/>
      <c r="P1" s="13"/>
      <c r="Q1" s="61" t="s">
        <v>10</v>
      </c>
      <c r="R1" s="61"/>
      <c r="S1" s="61"/>
      <c r="T1" s="61"/>
      <c r="U1" s="61"/>
      <c r="V1" s="61"/>
      <c r="W1" s="61"/>
    </row>
    <row r="2" spans="1:23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3"/>
      <c r="I2" s="14" t="s">
        <v>0</v>
      </c>
      <c r="J2" s="15" t="s">
        <v>1</v>
      </c>
      <c r="K2" s="15" t="s">
        <v>2</v>
      </c>
      <c r="L2" s="15" t="s">
        <v>3</v>
      </c>
      <c r="M2" s="15" t="s">
        <v>4</v>
      </c>
      <c r="N2" s="15" t="s">
        <v>5</v>
      </c>
      <c r="O2" s="16" t="s">
        <v>6</v>
      </c>
      <c r="P2" s="13"/>
      <c r="Q2" s="14" t="s">
        <v>0</v>
      </c>
      <c r="R2" s="15" t="s">
        <v>1</v>
      </c>
      <c r="S2" s="15" t="s">
        <v>2</v>
      </c>
      <c r="T2" s="15" t="s">
        <v>3</v>
      </c>
      <c r="U2" s="15" t="s">
        <v>11</v>
      </c>
      <c r="V2" s="15" t="s">
        <v>5</v>
      </c>
      <c r="W2" s="16" t="s">
        <v>6</v>
      </c>
    </row>
    <row r="3" spans="1:23" x14ac:dyDescent="0.25">
      <c r="A3" s="35" t="s">
        <v>30</v>
      </c>
      <c r="B3" s="36">
        <v>450920.11800000002</v>
      </c>
      <c r="C3" s="36">
        <v>4515892.7889999999</v>
      </c>
      <c r="D3" s="36">
        <v>2521.8879999999999</v>
      </c>
      <c r="E3" s="36">
        <v>2521.817</v>
      </c>
      <c r="F3" s="37" t="s">
        <v>31</v>
      </c>
      <c r="G3" s="20">
        <v>-7.0999999999999994E-2</v>
      </c>
      <c r="H3" s="13"/>
      <c r="I3" s="35" t="s">
        <v>30</v>
      </c>
      <c r="J3" s="36">
        <v>450920.11800000002</v>
      </c>
      <c r="K3" s="36">
        <v>4515892.7889999999</v>
      </c>
      <c r="L3" s="36">
        <v>2521.8879999999999</v>
      </c>
      <c r="M3" s="20">
        <v>2521.8040000000001</v>
      </c>
      <c r="N3" s="37" t="s">
        <v>31</v>
      </c>
      <c r="O3" s="20">
        <v>-8.4000000000000005E-2</v>
      </c>
      <c r="P3" s="13"/>
      <c r="Q3" s="35" t="s">
        <v>30</v>
      </c>
      <c r="R3" s="36">
        <v>450920.11800000002</v>
      </c>
      <c r="S3" s="36">
        <v>4515892.7889999999</v>
      </c>
      <c r="T3" s="36">
        <v>2521.8879999999999</v>
      </c>
      <c r="U3" s="20">
        <v>2521.8069999999998</v>
      </c>
      <c r="V3" s="37" t="s">
        <v>31</v>
      </c>
      <c r="W3" s="20">
        <f>Table212[[#This Row],[DEMZ]]-Table212[[#This Row],[KnownZ]]</f>
        <v>-8.1000000000130967E-2</v>
      </c>
    </row>
    <row r="4" spans="1:23" x14ac:dyDescent="0.25">
      <c r="A4" s="35" t="s">
        <v>32</v>
      </c>
      <c r="B4" s="36">
        <v>444898.50599999999</v>
      </c>
      <c r="C4" s="36">
        <v>4517027.3099999996</v>
      </c>
      <c r="D4" s="36">
        <v>2725.9609999999998</v>
      </c>
      <c r="E4" s="36">
        <v>2725.951</v>
      </c>
      <c r="F4" s="37" t="s">
        <v>31</v>
      </c>
      <c r="G4" s="20">
        <v>-0.01</v>
      </c>
      <c r="H4" s="13"/>
      <c r="I4" s="35" t="s">
        <v>32</v>
      </c>
      <c r="J4" s="36">
        <v>444898.50599999999</v>
      </c>
      <c r="K4" s="36">
        <v>4517027.3099999996</v>
      </c>
      <c r="L4" s="36">
        <v>2725.9609999999998</v>
      </c>
      <c r="M4" s="20">
        <v>2725.951</v>
      </c>
      <c r="N4" s="37" t="s">
        <v>31</v>
      </c>
      <c r="O4" s="20">
        <v>-0.01</v>
      </c>
      <c r="P4" s="13"/>
      <c r="Q4" s="35" t="s">
        <v>32</v>
      </c>
      <c r="R4" s="36">
        <v>444898.50599999999</v>
      </c>
      <c r="S4" s="36">
        <v>4517027.3099999996</v>
      </c>
      <c r="T4" s="36">
        <v>2725.9609999999998</v>
      </c>
      <c r="U4" s="20">
        <v>2725.9490000000001</v>
      </c>
      <c r="V4" s="37" t="s">
        <v>31</v>
      </c>
      <c r="W4" s="20">
        <f>Table212[[#This Row],[DEMZ]]-Table212[[#This Row],[KnownZ]]</f>
        <v>-1.1999999999716238E-2</v>
      </c>
    </row>
    <row r="5" spans="1:23" x14ac:dyDescent="0.25">
      <c r="A5" s="35" t="s">
        <v>33</v>
      </c>
      <c r="B5" s="36">
        <v>448411.80300000001</v>
      </c>
      <c r="C5" s="36">
        <v>4505302.4179999996</v>
      </c>
      <c r="D5" s="36">
        <v>2225.12</v>
      </c>
      <c r="E5" s="36">
        <v>2225.125</v>
      </c>
      <c r="F5" s="37" t="s">
        <v>31</v>
      </c>
      <c r="G5" s="20">
        <v>5.0000000000000001E-3</v>
      </c>
      <c r="H5" s="13"/>
      <c r="I5" s="35" t="s">
        <v>33</v>
      </c>
      <c r="J5" s="36">
        <v>448411.80300000001</v>
      </c>
      <c r="K5" s="36">
        <v>4505302.4179999996</v>
      </c>
      <c r="L5" s="36">
        <v>2225.12</v>
      </c>
      <c r="M5" s="20">
        <v>2225.1239999999998</v>
      </c>
      <c r="N5" s="37" t="s">
        <v>31</v>
      </c>
      <c r="O5" s="20">
        <v>4.0000000000000001E-3</v>
      </c>
      <c r="P5" s="13"/>
      <c r="Q5" s="35" t="s">
        <v>33</v>
      </c>
      <c r="R5" s="36">
        <v>448411.80300000001</v>
      </c>
      <c r="S5" s="36">
        <v>4505302.4179999996</v>
      </c>
      <c r="T5" s="36">
        <v>2225.12</v>
      </c>
      <c r="U5" s="20">
        <v>2225.1219999999998</v>
      </c>
      <c r="V5" s="37" t="s">
        <v>31</v>
      </c>
      <c r="W5" s="20">
        <f>Table212[[#This Row],[DEMZ]]-Table212[[#This Row],[KnownZ]]</f>
        <v>1.9999999999527063E-3</v>
      </c>
    </row>
    <row r="6" spans="1:23" x14ac:dyDescent="0.25">
      <c r="A6" s="35" t="s">
        <v>34</v>
      </c>
      <c r="B6" s="36">
        <v>443191.93400000001</v>
      </c>
      <c r="C6" s="36">
        <v>4505578.6979999999</v>
      </c>
      <c r="D6" s="36">
        <v>2314.3580000000002</v>
      </c>
      <c r="E6" s="36">
        <v>2314.3339999999998</v>
      </c>
      <c r="F6" s="37" t="s">
        <v>31</v>
      </c>
      <c r="G6" s="20">
        <v>-2.4E-2</v>
      </c>
      <c r="H6" s="13"/>
      <c r="I6" s="35" t="s">
        <v>34</v>
      </c>
      <c r="J6" s="36">
        <v>443191.93400000001</v>
      </c>
      <c r="K6" s="36">
        <v>4505578.6979999999</v>
      </c>
      <c r="L6" s="36">
        <v>2314.3580000000002</v>
      </c>
      <c r="M6" s="20">
        <v>2314.3339999999998</v>
      </c>
      <c r="N6" s="37" t="s">
        <v>31</v>
      </c>
      <c r="O6" s="20">
        <v>-2.4E-2</v>
      </c>
      <c r="P6" s="13"/>
      <c r="Q6" s="35" t="s">
        <v>34</v>
      </c>
      <c r="R6" s="36">
        <v>443191.93400000001</v>
      </c>
      <c r="S6" s="36">
        <v>4505578.6979999999</v>
      </c>
      <c r="T6" s="36">
        <v>2314.3580000000002</v>
      </c>
      <c r="U6" s="20">
        <v>2314.34</v>
      </c>
      <c r="V6" s="37" t="s">
        <v>31</v>
      </c>
      <c r="W6" s="20">
        <f>Table212[[#This Row],[DEMZ]]-Table212[[#This Row],[KnownZ]]</f>
        <v>-1.8000000000029104E-2</v>
      </c>
    </row>
    <row r="7" spans="1:23" x14ac:dyDescent="0.25">
      <c r="A7" s="35" t="s">
        <v>35</v>
      </c>
      <c r="B7" s="36">
        <v>438670.91399999999</v>
      </c>
      <c r="C7" s="36">
        <v>4506792.3380000005</v>
      </c>
      <c r="D7" s="36">
        <v>2353.8000000000002</v>
      </c>
      <c r="E7" s="36">
        <v>2353.777</v>
      </c>
      <c r="F7" s="37" t="s">
        <v>31</v>
      </c>
      <c r="G7" s="20">
        <v>-2.3E-2</v>
      </c>
      <c r="H7" s="13"/>
      <c r="I7" s="35" t="s">
        <v>35</v>
      </c>
      <c r="J7" s="36">
        <v>438670.91399999999</v>
      </c>
      <c r="K7" s="36">
        <v>4506792.3380000005</v>
      </c>
      <c r="L7" s="36">
        <v>2353.8000000000002</v>
      </c>
      <c r="M7" s="20">
        <v>2353.7629999999999</v>
      </c>
      <c r="N7" s="37" t="s">
        <v>31</v>
      </c>
      <c r="O7" s="20">
        <v>-3.6999999999999998E-2</v>
      </c>
      <c r="P7" s="13"/>
      <c r="Q7" s="35" t="s">
        <v>35</v>
      </c>
      <c r="R7" s="36">
        <v>438670.91399999999</v>
      </c>
      <c r="S7" s="36">
        <v>4506792.3380000005</v>
      </c>
      <c r="T7" s="36">
        <v>2353.8000000000002</v>
      </c>
      <c r="U7" s="20">
        <v>2353.7640000000001</v>
      </c>
      <c r="V7" s="37" t="s">
        <v>31</v>
      </c>
      <c r="W7" s="20">
        <f>Table212[[#This Row],[DEMZ]]-Table212[[#This Row],[KnownZ]]</f>
        <v>-3.6000000000058208E-2</v>
      </c>
    </row>
    <row r="8" spans="1:23" x14ac:dyDescent="0.25">
      <c r="A8" s="35" t="s">
        <v>36</v>
      </c>
      <c r="B8" s="20">
        <v>447488.75599999999</v>
      </c>
      <c r="C8" s="20">
        <v>4472848.2570000002</v>
      </c>
      <c r="D8" s="20">
        <v>2600.75</v>
      </c>
      <c r="E8" s="20">
        <v>2600.7689999999998</v>
      </c>
      <c r="F8" s="37" t="s">
        <v>31</v>
      </c>
      <c r="G8" s="20">
        <v>1.9E-2</v>
      </c>
      <c r="H8" s="13"/>
      <c r="I8" s="35" t="s">
        <v>36</v>
      </c>
      <c r="J8" s="20">
        <v>447488.75599999999</v>
      </c>
      <c r="K8" s="20">
        <v>4472848.2570000002</v>
      </c>
      <c r="L8" s="20">
        <v>2600.75</v>
      </c>
      <c r="M8" s="20">
        <v>2600.7399999999998</v>
      </c>
      <c r="N8" s="37" t="s">
        <v>31</v>
      </c>
      <c r="O8" s="20">
        <v>-0.01</v>
      </c>
      <c r="P8" s="13"/>
      <c r="Q8" s="35" t="s">
        <v>36</v>
      </c>
      <c r="R8" s="20">
        <v>447488.75599999999</v>
      </c>
      <c r="S8" s="20">
        <v>4472848.2570000002</v>
      </c>
      <c r="T8" s="20">
        <v>2600.75</v>
      </c>
      <c r="U8" s="20">
        <v>2600.7460000000001</v>
      </c>
      <c r="V8" s="37" t="s">
        <v>31</v>
      </c>
      <c r="W8" s="20">
        <f>Table212[[#This Row],[DEMZ]]-Table212[[#This Row],[KnownZ]]</f>
        <v>-3.9999999999054126E-3</v>
      </c>
    </row>
    <row r="9" spans="1:23" x14ac:dyDescent="0.25">
      <c r="A9" s="35" t="s">
        <v>37</v>
      </c>
      <c r="B9" s="20">
        <v>444402.11800000002</v>
      </c>
      <c r="C9" s="20">
        <v>4471667.9450000003</v>
      </c>
      <c r="D9" s="20">
        <v>2862.3220000000001</v>
      </c>
      <c r="E9" s="20">
        <v>2862.2440000000001</v>
      </c>
      <c r="F9" s="37" t="s">
        <v>31</v>
      </c>
      <c r="G9" s="20">
        <v>-7.8E-2</v>
      </c>
      <c r="H9" s="13"/>
      <c r="I9" s="35" t="s">
        <v>37</v>
      </c>
      <c r="J9" s="20">
        <v>444402.11800000002</v>
      </c>
      <c r="K9" s="20">
        <v>4471667.9450000003</v>
      </c>
      <c r="L9" s="20">
        <v>2862.3220000000001</v>
      </c>
      <c r="M9" s="20">
        <v>2862.2370000000001</v>
      </c>
      <c r="N9" s="37" t="s">
        <v>31</v>
      </c>
      <c r="O9" s="20">
        <v>-8.5000000000000006E-2</v>
      </c>
      <c r="P9" s="13"/>
      <c r="Q9" s="35" t="s">
        <v>37</v>
      </c>
      <c r="R9" s="20">
        <v>444402.11800000002</v>
      </c>
      <c r="S9" s="20">
        <v>4471667.9450000003</v>
      </c>
      <c r="T9" s="20">
        <v>2862.3220000000001</v>
      </c>
      <c r="U9" s="20">
        <v>2862.2170000000001</v>
      </c>
      <c r="V9" s="37" t="s">
        <v>31</v>
      </c>
      <c r="W9" s="20">
        <f>Table212[[#This Row],[DEMZ]]-Table212[[#This Row],[KnownZ]]</f>
        <v>-0.10500000000001819</v>
      </c>
    </row>
    <row r="10" spans="1:23" x14ac:dyDescent="0.25">
      <c r="A10" s="35" t="s">
        <v>38</v>
      </c>
      <c r="B10" s="20">
        <v>439629.647</v>
      </c>
      <c r="C10" s="20">
        <v>4471892.1859999998</v>
      </c>
      <c r="D10" s="20">
        <v>3575.0970000000002</v>
      </c>
      <c r="E10" s="20">
        <v>3575.13</v>
      </c>
      <c r="F10" s="37" t="s">
        <v>31</v>
      </c>
      <c r="G10" s="20">
        <v>3.3000000000000002E-2</v>
      </c>
      <c r="H10" s="13"/>
      <c r="I10" s="35" t="s">
        <v>38</v>
      </c>
      <c r="J10" s="20">
        <v>439629.647</v>
      </c>
      <c r="K10" s="20">
        <v>4471892.1859999998</v>
      </c>
      <c r="L10" s="20">
        <v>3575.0970000000002</v>
      </c>
      <c r="M10" s="20">
        <v>3575.13</v>
      </c>
      <c r="N10" s="37" t="s">
        <v>31</v>
      </c>
      <c r="O10" s="20">
        <v>3.3000000000000002E-2</v>
      </c>
      <c r="P10" s="13"/>
      <c r="Q10" s="35" t="s">
        <v>38</v>
      </c>
      <c r="R10" s="20">
        <v>439629.647</v>
      </c>
      <c r="S10" s="20">
        <v>4471892.1859999998</v>
      </c>
      <c r="T10" s="20">
        <v>3575.0970000000002</v>
      </c>
      <c r="U10" s="20">
        <v>3575.127</v>
      </c>
      <c r="V10" s="37" t="s">
        <v>31</v>
      </c>
      <c r="W10" s="20">
        <f>Table212[[#This Row],[DEMZ]]-Table212[[#This Row],[KnownZ]]</f>
        <v>2.9999999999745341E-2</v>
      </c>
    </row>
    <row r="11" spans="1:23" x14ac:dyDescent="0.25">
      <c r="A11" s="35" t="s">
        <v>39</v>
      </c>
      <c r="B11" s="20">
        <v>437763.30699999997</v>
      </c>
      <c r="C11" s="20">
        <v>4473819.2110000001</v>
      </c>
      <c r="D11" s="20">
        <v>3686.4659999999999</v>
      </c>
      <c r="E11" s="20">
        <v>3686.4290000000001</v>
      </c>
      <c r="F11" s="37" t="s">
        <v>31</v>
      </c>
      <c r="G11" s="20">
        <v>-3.6999999999999998E-2</v>
      </c>
      <c r="H11" s="13"/>
      <c r="I11" s="35" t="s">
        <v>39</v>
      </c>
      <c r="J11" s="20">
        <v>437763.30699999997</v>
      </c>
      <c r="K11" s="20">
        <v>4473819.2110000001</v>
      </c>
      <c r="L11" s="20">
        <v>3686.4659999999999</v>
      </c>
      <c r="M11" s="20">
        <v>3686.404</v>
      </c>
      <c r="N11" s="37" t="s">
        <v>31</v>
      </c>
      <c r="O11" s="20">
        <v>-6.2E-2</v>
      </c>
      <c r="P11" s="13"/>
      <c r="Q11" s="35" t="s">
        <v>39</v>
      </c>
      <c r="R11" s="20">
        <v>437763.30699999997</v>
      </c>
      <c r="S11" s="20">
        <v>4473819.2110000001</v>
      </c>
      <c r="T11" s="20">
        <v>3686.4659999999999</v>
      </c>
      <c r="U11" s="20">
        <v>3686.4090000000001</v>
      </c>
      <c r="V11" s="37" t="s">
        <v>31</v>
      </c>
      <c r="W11" s="20">
        <f>Table212[[#This Row],[DEMZ]]-Table212[[#This Row],[KnownZ]]</f>
        <v>-5.6999999999788997E-2</v>
      </c>
    </row>
    <row r="12" spans="1:23" x14ac:dyDescent="0.25">
      <c r="A12" s="35" t="s">
        <v>40</v>
      </c>
      <c r="B12" s="20">
        <v>454439.141</v>
      </c>
      <c r="C12" s="20">
        <v>4455352.7319999998</v>
      </c>
      <c r="D12" s="20">
        <v>2631.9430000000002</v>
      </c>
      <c r="E12" s="20">
        <v>2631.9270000000001</v>
      </c>
      <c r="F12" s="37" t="s">
        <v>31</v>
      </c>
      <c r="G12" s="20">
        <v>-1.6E-2</v>
      </c>
      <c r="H12" s="13"/>
      <c r="I12" s="35" t="s">
        <v>40</v>
      </c>
      <c r="J12" s="20">
        <v>454439.141</v>
      </c>
      <c r="K12" s="20">
        <v>4455352.7319999998</v>
      </c>
      <c r="L12" s="20">
        <v>2631.9430000000002</v>
      </c>
      <c r="M12" s="20">
        <v>2631.85</v>
      </c>
      <c r="N12" s="37" t="s">
        <v>31</v>
      </c>
      <c r="O12" s="20">
        <v>-9.2999999999999999E-2</v>
      </c>
      <c r="P12" s="13"/>
      <c r="Q12" s="35" t="s">
        <v>40</v>
      </c>
      <c r="R12" s="20">
        <v>454439.141</v>
      </c>
      <c r="S12" s="20">
        <v>4455352.7319999998</v>
      </c>
      <c r="T12" s="20">
        <v>2631.9430000000002</v>
      </c>
      <c r="U12" s="20">
        <v>2631.848</v>
      </c>
      <c r="V12" s="37" t="s">
        <v>31</v>
      </c>
      <c r="W12" s="20">
        <f>Table212[[#This Row],[DEMZ]]-Table212[[#This Row],[KnownZ]]</f>
        <v>-9.5000000000254659E-2</v>
      </c>
    </row>
    <row r="13" spans="1:23" x14ac:dyDescent="0.25">
      <c r="A13" s="35" t="s">
        <v>41</v>
      </c>
      <c r="B13" s="20">
        <v>454452.88299999997</v>
      </c>
      <c r="C13" s="20">
        <v>4455355.7450000001</v>
      </c>
      <c r="D13" s="20">
        <v>2632.7739999999999</v>
      </c>
      <c r="E13" s="20">
        <v>2632.7130000000002</v>
      </c>
      <c r="F13" s="37" t="s">
        <v>31</v>
      </c>
      <c r="G13" s="20">
        <v>-6.0999999999999999E-2</v>
      </c>
      <c r="H13" s="13"/>
      <c r="I13" s="35" t="s">
        <v>41</v>
      </c>
      <c r="J13" s="20">
        <v>454452.88299999997</v>
      </c>
      <c r="K13" s="20">
        <v>4455355.7450000001</v>
      </c>
      <c r="L13" s="20">
        <v>2632.7739999999999</v>
      </c>
      <c r="M13" s="20">
        <v>2632.6779999999999</v>
      </c>
      <c r="N13" s="37" t="s">
        <v>31</v>
      </c>
      <c r="O13" s="20">
        <v>-9.6000000000000002E-2</v>
      </c>
      <c r="P13" s="13"/>
      <c r="Q13" s="35" t="s">
        <v>41</v>
      </c>
      <c r="R13" s="20">
        <v>454452.88299999997</v>
      </c>
      <c r="S13" s="20">
        <v>4455355.7450000001</v>
      </c>
      <c r="T13" s="20">
        <v>2632.7739999999999</v>
      </c>
      <c r="U13" s="8">
        <v>2632.6840000000002</v>
      </c>
      <c r="V13" s="37" t="s">
        <v>31</v>
      </c>
      <c r="W13" s="20">
        <f>Table212[[#This Row],[DEMZ]]-Table212[[#This Row],[KnownZ]]</f>
        <v>-8.9999999999690772E-2</v>
      </c>
    </row>
    <row r="14" spans="1:23" x14ac:dyDescent="0.25">
      <c r="A14" s="35" t="s">
        <v>42</v>
      </c>
      <c r="B14" s="20">
        <v>455095.05599999998</v>
      </c>
      <c r="C14" s="20">
        <v>4449698.5140000004</v>
      </c>
      <c r="D14" s="20">
        <v>2601.06</v>
      </c>
      <c r="E14" s="20">
        <v>2600.9929999999999</v>
      </c>
      <c r="F14" s="37" t="s">
        <v>31</v>
      </c>
      <c r="G14" s="20">
        <v>-6.7000000000000004E-2</v>
      </c>
      <c r="H14" s="13"/>
      <c r="I14" s="35" t="s">
        <v>42</v>
      </c>
      <c r="J14" s="20">
        <v>455095.05599999998</v>
      </c>
      <c r="K14" s="20">
        <v>4449698.5140000004</v>
      </c>
      <c r="L14" s="20">
        <v>2601.06</v>
      </c>
      <c r="M14" s="20">
        <v>2600.9670000000001</v>
      </c>
      <c r="N14" s="37" t="s">
        <v>31</v>
      </c>
      <c r="O14" s="20">
        <v>-9.2999999999999999E-2</v>
      </c>
      <c r="P14" s="13"/>
      <c r="Q14" s="35" t="s">
        <v>42</v>
      </c>
      <c r="R14" s="20">
        <v>455095.05599999998</v>
      </c>
      <c r="S14" s="20">
        <v>4449698.5140000004</v>
      </c>
      <c r="T14" s="20">
        <v>2601.06</v>
      </c>
      <c r="U14" s="8">
        <v>2600.9789999999998</v>
      </c>
      <c r="V14" s="37" t="s">
        <v>31</v>
      </c>
      <c r="W14" s="20">
        <f>Table212[[#This Row],[DEMZ]]-Table212[[#This Row],[KnownZ]]</f>
        <v>-8.1000000000130967E-2</v>
      </c>
    </row>
    <row r="15" spans="1:23" x14ac:dyDescent="0.25">
      <c r="A15" s="35" t="s">
        <v>43</v>
      </c>
      <c r="B15" s="20">
        <v>460708.54700000002</v>
      </c>
      <c r="C15" s="20">
        <v>4446411.1380000003</v>
      </c>
      <c r="D15" s="20">
        <v>2482.9670000000001</v>
      </c>
      <c r="E15" s="20">
        <v>2483.0140000000001</v>
      </c>
      <c r="F15" s="37" t="s">
        <v>31</v>
      </c>
      <c r="G15" s="20">
        <v>4.7E-2</v>
      </c>
      <c r="H15" s="13"/>
      <c r="I15" s="35" t="s">
        <v>43</v>
      </c>
      <c r="J15" s="20">
        <v>460708.54700000002</v>
      </c>
      <c r="K15" s="20">
        <v>4446411.1380000003</v>
      </c>
      <c r="L15" s="20">
        <v>2482.9670000000001</v>
      </c>
      <c r="M15" s="20">
        <v>2483.0129999999999</v>
      </c>
      <c r="N15" s="37" t="s">
        <v>31</v>
      </c>
      <c r="O15" s="20">
        <v>4.5999999999999999E-2</v>
      </c>
      <c r="P15" s="13"/>
      <c r="Q15" s="35" t="s">
        <v>43</v>
      </c>
      <c r="R15" s="20">
        <v>460708.54700000002</v>
      </c>
      <c r="S15" s="20">
        <v>4446411.1380000003</v>
      </c>
      <c r="T15" s="20">
        <v>2482.9670000000001</v>
      </c>
      <c r="U15" s="8">
        <v>2482.998</v>
      </c>
      <c r="V15" s="37" t="s">
        <v>31</v>
      </c>
      <c r="W15" s="20">
        <f>Table212[[#This Row],[DEMZ]]-Table212[[#This Row],[KnownZ]]</f>
        <v>3.0999999999949068E-2</v>
      </c>
    </row>
    <row r="16" spans="1:23" x14ac:dyDescent="0.25">
      <c r="A16" s="35" t="s">
        <v>44</v>
      </c>
      <c r="B16" s="20">
        <v>456792.95</v>
      </c>
      <c r="C16" s="20">
        <v>4442473.5729999999</v>
      </c>
      <c r="D16" s="20">
        <v>2610.5479999999998</v>
      </c>
      <c r="E16" s="20">
        <v>2610.4839999999999</v>
      </c>
      <c r="F16" s="37" t="s">
        <v>31</v>
      </c>
      <c r="G16" s="20">
        <v>-6.4000000000000001E-2</v>
      </c>
      <c r="H16" s="13"/>
      <c r="I16" s="35" t="s">
        <v>44</v>
      </c>
      <c r="J16" s="20">
        <v>456792.95</v>
      </c>
      <c r="K16" s="20">
        <v>4442473.5729999999</v>
      </c>
      <c r="L16" s="20">
        <v>2610.5479999999998</v>
      </c>
      <c r="M16" s="20">
        <v>2610.4810000000002</v>
      </c>
      <c r="N16" s="37" t="s">
        <v>31</v>
      </c>
      <c r="O16" s="20">
        <v>-6.7000000000000004E-2</v>
      </c>
      <c r="P16" s="13"/>
      <c r="Q16" s="35" t="s">
        <v>44</v>
      </c>
      <c r="R16" s="20">
        <v>456792.95</v>
      </c>
      <c r="S16" s="20">
        <v>4442473.5729999999</v>
      </c>
      <c r="T16" s="20">
        <v>2610.5479999999998</v>
      </c>
      <c r="U16" s="8">
        <v>2610.4699999999998</v>
      </c>
      <c r="V16" s="37" t="s">
        <v>31</v>
      </c>
      <c r="W16" s="20">
        <f>Table212[[#This Row],[DEMZ]]-Table212[[#This Row],[KnownZ]]</f>
        <v>-7.7999999999974534E-2</v>
      </c>
    </row>
    <row r="17" spans="1:23" x14ac:dyDescent="0.25">
      <c r="A17" s="35" t="s">
        <v>45</v>
      </c>
      <c r="B17" s="20">
        <v>457125.413</v>
      </c>
      <c r="C17" s="20">
        <v>4436275.0420000004</v>
      </c>
      <c r="D17" s="20">
        <v>2825.4160000000002</v>
      </c>
      <c r="E17" s="20">
        <v>2825.3670000000002</v>
      </c>
      <c r="F17" s="37" t="s">
        <v>31</v>
      </c>
      <c r="G17" s="36">
        <v>-4.9000000000000002E-2</v>
      </c>
      <c r="H17" s="13"/>
      <c r="I17" s="35" t="s">
        <v>45</v>
      </c>
      <c r="J17" s="20">
        <v>457125.413</v>
      </c>
      <c r="K17" s="20">
        <v>4436275.0420000004</v>
      </c>
      <c r="L17" s="20">
        <v>2825.4160000000002</v>
      </c>
      <c r="M17" s="20">
        <v>2825.3670000000002</v>
      </c>
      <c r="N17" s="37" t="s">
        <v>31</v>
      </c>
      <c r="O17" s="20">
        <v>-4.9000000000000002E-2</v>
      </c>
      <c r="P17" s="13"/>
      <c r="Q17" s="35" t="s">
        <v>45</v>
      </c>
      <c r="R17" s="20">
        <v>457125.413</v>
      </c>
      <c r="S17" s="20">
        <v>4436275.0420000004</v>
      </c>
      <c r="T17" s="20">
        <v>2825.4160000000002</v>
      </c>
      <c r="U17" s="8">
        <v>2825.3580000000002</v>
      </c>
      <c r="V17" s="37" t="s">
        <v>31</v>
      </c>
      <c r="W17" s="20">
        <f>Table212[[#This Row],[DEMZ]]-Table212[[#This Row],[KnownZ]]</f>
        <v>-5.7999999999992724E-2</v>
      </c>
    </row>
    <row r="18" spans="1:23" x14ac:dyDescent="0.25">
      <c r="A18" s="35" t="s">
        <v>46</v>
      </c>
      <c r="B18" s="20">
        <v>454465.58799999999</v>
      </c>
      <c r="C18" s="20">
        <v>4436791.0549999997</v>
      </c>
      <c r="D18" s="20">
        <v>3066.9189999999999</v>
      </c>
      <c r="E18" s="20">
        <v>3066.8910000000001</v>
      </c>
      <c r="F18" s="37" t="s">
        <v>31</v>
      </c>
      <c r="G18" s="36">
        <v>-2.8000000000000001E-2</v>
      </c>
      <c r="H18" s="13"/>
      <c r="I18" s="35" t="s">
        <v>46</v>
      </c>
      <c r="J18" s="20">
        <v>454465.58799999999</v>
      </c>
      <c r="K18" s="20">
        <v>4436791.0549999997</v>
      </c>
      <c r="L18" s="20">
        <v>3066.9189999999999</v>
      </c>
      <c r="M18" s="20">
        <v>3066.8760000000002</v>
      </c>
      <c r="N18" s="37" t="s">
        <v>31</v>
      </c>
      <c r="O18" s="20">
        <v>-4.2999999999999997E-2</v>
      </c>
      <c r="P18" s="13"/>
      <c r="Q18" s="35" t="s">
        <v>46</v>
      </c>
      <c r="R18" s="20">
        <v>454465.58799999999</v>
      </c>
      <c r="S18" s="20">
        <v>4436791.0549999997</v>
      </c>
      <c r="T18" s="20">
        <v>3066.9189999999999</v>
      </c>
      <c r="U18" s="8">
        <v>3066.87</v>
      </c>
      <c r="V18" s="37" t="s">
        <v>31</v>
      </c>
      <c r="W18" s="20">
        <f>Table212[[#This Row],[DEMZ]]-Table212[[#This Row],[KnownZ]]</f>
        <v>-4.8999999999978172E-2</v>
      </c>
    </row>
    <row r="19" spans="1:23" x14ac:dyDescent="0.25">
      <c r="A19" s="35" t="s">
        <v>47</v>
      </c>
      <c r="B19" s="20">
        <v>455963.33600000001</v>
      </c>
      <c r="C19" s="20">
        <v>4432957.5609999998</v>
      </c>
      <c r="D19" s="20">
        <v>2832.123</v>
      </c>
      <c r="E19" s="20">
        <v>2832.0479999999998</v>
      </c>
      <c r="F19" s="37" t="s">
        <v>31</v>
      </c>
      <c r="G19" s="36">
        <v>-7.4999999999999997E-2</v>
      </c>
      <c r="H19" s="13"/>
      <c r="I19" s="35" t="s">
        <v>47</v>
      </c>
      <c r="J19" s="20">
        <v>455963.33600000001</v>
      </c>
      <c r="K19" s="20">
        <v>4432957.5609999998</v>
      </c>
      <c r="L19" s="20">
        <v>2832.123</v>
      </c>
      <c r="M19" s="20">
        <v>2832.0169999999998</v>
      </c>
      <c r="N19" s="37" t="s">
        <v>31</v>
      </c>
      <c r="O19" s="20">
        <v>-0.106</v>
      </c>
      <c r="P19" s="13"/>
      <c r="Q19" s="35" t="s">
        <v>47</v>
      </c>
      <c r="R19" s="20">
        <v>455963.33600000001</v>
      </c>
      <c r="S19" s="20">
        <v>4432957.5609999998</v>
      </c>
      <c r="T19" s="20">
        <v>2832.123</v>
      </c>
      <c r="U19" s="8">
        <v>2832.0210000000002</v>
      </c>
      <c r="V19" s="37" t="s">
        <v>31</v>
      </c>
      <c r="W19" s="20">
        <f>Table212[[#This Row],[DEMZ]]-Table212[[#This Row],[KnownZ]]</f>
        <v>-0.10199999999986176</v>
      </c>
    </row>
    <row r="20" spans="1:23" x14ac:dyDescent="0.25">
      <c r="A20" s="35" t="s">
        <v>48</v>
      </c>
      <c r="B20" s="20">
        <v>455615.65600000002</v>
      </c>
      <c r="C20" s="20">
        <v>4442230.6310000001</v>
      </c>
      <c r="D20" s="20">
        <v>2639.67</v>
      </c>
      <c r="E20" s="20">
        <v>2639.66</v>
      </c>
      <c r="F20" s="37" t="s">
        <v>31</v>
      </c>
      <c r="G20" s="36">
        <v>-0.01</v>
      </c>
      <c r="H20" s="13"/>
      <c r="I20" s="35" t="s">
        <v>48</v>
      </c>
      <c r="J20" s="20">
        <v>455615.65600000002</v>
      </c>
      <c r="K20" s="20">
        <v>4442230.6310000001</v>
      </c>
      <c r="L20" s="20">
        <v>2639.67</v>
      </c>
      <c r="M20" s="20">
        <v>2639.66</v>
      </c>
      <c r="N20" s="37" t="s">
        <v>31</v>
      </c>
      <c r="O20" s="20">
        <v>-0.01</v>
      </c>
      <c r="P20" s="13"/>
      <c r="Q20" s="35" t="s">
        <v>48</v>
      </c>
      <c r="R20" s="20">
        <v>455615.65600000002</v>
      </c>
      <c r="S20" s="20">
        <v>4442230.6310000001</v>
      </c>
      <c r="T20" s="20">
        <v>2639.67</v>
      </c>
      <c r="U20" s="8">
        <v>2639.6529999999998</v>
      </c>
      <c r="V20" s="37" t="s">
        <v>31</v>
      </c>
      <c r="W20" s="20">
        <f>Table212[[#This Row],[DEMZ]]-Table212[[#This Row],[KnownZ]]</f>
        <v>-1.7000000000280124E-2</v>
      </c>
    </row>
    <row r="21" spans="1:23" x14ac:dyDescent="0.25">
      <c r="A21" s="35" t="s">
        <v>49</v>
      </c>
      <c r="B21" s="20">
        <v>457263.75599999999</v>
      </c>
      <c r="C21" s="20">
        <v>4418218.2680000002</v>
      </c>
      <c r="D21" s="20">
        <v>2570.777</v>
      </c>
      <c r="E21" s="20">
        <v>2570.6999999999998</v>
      </c>
      <c r="F21" s="37" t="s">
        <v>31</v>
      </c>
      <c r="G21" s="36">
        <v>-7.6999999999999999E-2</v>
      </c>
      <c r="H21" s="13"/>
      <c r="I21" s="35" t="s">
        <v>49</v>
      </c>
      <c r="J21" s="20">
        <v>457263.75599999999</v>
      </c>
      <c r="K21" s="20">
        <v>4418218.2680000002</v>
      </c>
      <c r="L21" s="20">
        <v>2570.777</v>
      </c>
      <c r="M21" s="20">
        <v>2570.6999999999998</v>
      </c>
      <c r="N21" s="37" t="s">
        <v>31</v>
      </c>
      <c r="O21" s="20">
        <v>-7.6999999999999999E-2</v>
      </c>
      <c r="P21" s="13"/>
      <c r="Q21" s="35" t="s">
        <v>49</v>
      </c>
      <c r="R21" s="20">
        <v>457263.75599999999</v>
      </c>
      <c r="S21" s="20">
        <v>4418218.2680000002</v>
      </c>
      <c r="T21" s="20">
        <v>2570.777</v>
      </c>
      <c r="U21" s="8">
        <v>2570.7060000000001</v>
      </c>
      <c r="V21" s="37" t="s">
        <v>31</v>
      </c>
      <c r="W21" s="20">
        <f>Table212[[#This Row],[DEMZ]]-Table212[[#This Row],[KnownZ]]</f>
        <v>-7.0999999999912689E-2</v>
      </c>
    </row>
    <row r="22" spans="1:23" x14ac:dyDescent="0.25">
      <c r="A22" s="35" t="s">
        <v>50</v>
      </c>
      <c r="B22" s="20">
        <v>460371.60399999999</v>
      </c>
      <c r="C22" s="20">
        <v>4413653.3770000003</v>
      </c>
      <c r="D22" s="20">
        <v>2743.1219999999998</v>
      </c>
      <c r="E22" s="20">
        <v>2743.1439999999998</v>
      </c>
      <c r="F22" s="37" t="s">
        <v>31</v>
      </c>
      <c r="G22" s="36">
        <v>2.1999999999999999E-2</v>
      </c>
      <c r="H22" s="13"/>
      <c r="I22" s="35" t="s">
        <v>50</v>
      </c>
      <c r="J22" s="20">
        <v>460371.60399999999</v>
      </c>
      <c r="K22" s="20">
        <v>4413653.3770000003</v>
      </c>
      <c r="L22" s="20">
        <v>2743.1219999999998</v>
      </c>
      <c r="M22" s="20">
        <v>2743.1370000000002</v>
      </c>
      <c r="N22" s="37" t="s">
        <v>31</v>
      </c>
      <c r="O22" s="20">
        <v>1.4999999999999999E-2</v>
      </c>
      <c r="P22" s="13"/>
      <c r="Q22" s="35" t="s">
        <v>50</v>
      </c>
      <c r="R22" s="20">
        <v>460371.60399999999</v>
      </c>
      <c r="S22" s="20">
        <v>4413653.3770000003</v>
      </c>
      <c r="T22" s="20">
        <v>2743.1219999999998</v>
      </c>
      <c r="U22" s="8">
        <v>2743.1370000000002</v>
      </c>
      <c r="V22" s="37" t="s">
        <v>31</v>
      </c>
      <c r="W22" s="20">
        <f>Table212[[#This Row],[DEMZ]]-Table212[[#This Row],[KnownZ]]</f>
        <v>1.5000000000327418E-2</v>
      </c>
    </row>
    <row r="23" spans="1:23" x14ac:dyDescent="0.25">
      <c r="A23" s="35" t="s">
        <v>51</v>
      </c>
      <c r="B23" s="20">
        <v>455455.91</v>
      </c>
      <c r="C23" s="20">
        <v>4409279.3760000002</v>
      </c>
      <c r="D23" s="20">
        <v>2715.1840000000002</v>
      </c>
      <c r="E23" s="20">
        <v>2715.1979999999999</v>
      </c>
      <c r="F23" s="37" t="s">
        <v>31</v>
      </c>
      <c r="G23" s="36">
        <v>1.4E-2</v>
      </c>
      <c r="H23" s="13"/>
      <c r="I23" s="35" t="s">
        <v>51</v>
      </c>
      <c r="J23" s="20">
        <v>455455.91</v>
      </c>
      <c r="K23" s="20">
        <v>4409279.3760000002</v>
      </c>
      <c r="L23" s="20">
        <v>2715.1840000000002</v>
      </c>
      <c r="M23" s="20">
        <v>2715.1469999999999</v>
      </c>
      <c r="N23" s="37" t="s">
        <v>31</v>
      </c>
      <c r="O23" s="20">
        <v>-3.6999999999999998E-2</v>
      </c>
      <c r="P23" s="13"/>
      <c r="Q23" s="35" t="s">
        <v>51</v>
      </c>
      <c r="R23" s="20">
        <v>455455.91</v>
      </c>
      <c r="S23" s="20">
        <v>4409279.3760000002</v>
      </c>
      <c r="T23" s="20">
        <v>2715.1840000000002</v>
      </c>
      <c r="U23" s="8">
        <v>2715.1410000000001</v>
      </c>
      <c r="V23" s="37" t="s">
        <v>31</v>
      </c>
      <c r="W23" s="20">
        <f>Table212[[#This Row],[DEMZ]]-Table212[[#This Row],[KnownZ]]</f>
        <v>-4.3000000000120053E-2</v>
      </c>
    </row>
    <row r="24" spans="1:23" x14ac:dyDescent="0.25">
      <c r="A24" s="35" t="s">
        <v>52</v>
      </c>
      <c r="B24" s="20">
        <v>448446.70799999998</v>
      </c>
      <c r="C24" s="20">
        <v>4401846.0719999997</v>
      </c>
      <c r="D24" s="20">
        <v>2422.6060000000002</v>
      </c>
      <c r="E24" s="20">
        <v>2422.605</v>
      </c>
      <c r="F24" s="37" t="s">
        <v>31</v>
      </c>
      <c r="G24" s="36">
        <v>-1E-3</v>
      </c>
      <c r="H24" s="13"/>
      <c r="I24" s="35" t="s">
        <v>52</v>
      </c>
      <c r="J24" s="20">
        <v>448446.70799999998</v>
      </c>
      <c r="K24" s="20">
        <v>4401846.0719999997</v>
      </c>
      <c r="L24" s="20">
        <v>2422.6060000000002</v>
      </c>
      <c r="M24" s="20">
        <v>2422.5720000000001</v>
      </c>
      <c r="N24" s="37" t="s">
        <v>31</v>
      </c>
      <c r="O24" s="20">
        <v>-3.4000000000000002E-2</v>
      </c>
      <c r="P24" s="13"/>
      <c r="Q24" s="35" t="s">
        <v>52</v>
      </c>
      <c r="R24" s="20">
        <v>448446.70799999998</v>
      </c>
      <c r="S24" s="20">
        <v>4401846.0719999997</v>
      </c>
      <c r="T24" s="20">
        <v>2422.6060000000002</v>
      </c>
      <c r="U24" s="8">
        <v>2422.5740000000001</v>
      </c>
      <c r="V24" s="37" t="s">
        <v>31</v>
      </c>
      <c r="W24" s="20">
        <f>Table212[[#This Row],[DEMZ]]-Table212[[#This Row],[KnownZ]]</f>
        <v>-3.2000000000152795E-2</v>
      </c>
    </row>
    <row r="25" spans="1:23" x14ac:dyDescent="0.25">
      <c r="A25" s="35" t="s">
        <v>53</v>
      </c>
      <c r="B25" s="20">
        <v>443437.86</v>
      </c>
      <c r="C25" s="20">
        <v>4401229.7089999998</v>
      </c>
      <c r="D25" s="20">
        <v>2520.5070000000001</v>
      </c>
      <c r="E25" s="20">
        <v>2520.5630000000001</v>
      </c>
      <c r="F25" s="37" t="s">
        <v>31</v>
      </c>
      <c r="G25" s="36">
        <v>5.6000000000000001E-2</v>
      </c>
      <c r="H25" s="13"/>
      <c r="I25" s="35" t="s">
        <v>53</v>
      </c>
      <c r="J25" s="20">
        <v>443437.86</v>
      </c>
      <c r="K25" s="20">
        <v>4401229.7089999998</v>
      </c>
      <c r="L25" s="20">
        <v>2520.5070000000001</v>
      </c>
      <c r="M25" s="20">
        <v>2520.5500000000002</v>
      </c>
      <c r="N25" s="37" t="s">
        <v>31</v>
      </c>
      <c r="O25" s="20">
        <v>4.2999999999999997E-2</v>
      </c>
      <c r="P25" s="13"/>
      <c r="Q25" s="35" t="s">
        <v>53</v>
      </c>
      <c r="R25" s="20">
        <v>443437.86</v>
      </c>
      <c r="S25" s="20">
        <v>4401229.7089999998</v>
      </c>
      <c r="T25" s="20">
        <v>2520.5070000000001</v>
      </c>
      <c r="U25" s="8">
        <v>2520.558</v>
      </c>
      <c r="V25" s="37" t="s">
        <v>31</v>
      </c>
      <c r="W25" s="20">
        <f>Table212[[#This Row],[DEMZ]]-Table212[[#This Row],[KnownZ]]</f>
        <v>5.0999999999930878E-2</v>
      </c>
    </row>
    <row r="26" spans="1:23" x14ac:dyDescent="0.25">
      <c r="A26" s="35" t="s">
        <v>54</v>
      </c>
      <c r="B26" s="20">
        <v>438312.42300000001</v>
      </c>
      <c r="C26" s="20">
        <v>4401699.3600000003</v>
      </c>
      <c r="D26" s="20">
        <v>2677.873</v>
      </c>
      <c r="E26" s="20">
        <v>2677.8939999999998</v>
      </c>
      <c r="F26" s="37" t="s">
        <v>31</v>
      </c>
      <c r="G26" s="36">
        <v>2.1000000000000001E-2</v>
      </c>
      <c r="H26" s="13"/>
      <c r="I26" s="35" t="s">
        <v>54</v>
      </c>
      <c r="J26" s="20">
        <v>438312.42300000001</v>
      </c>
      <c r="K26" s="20">
        <v>4401699.3600000003</v>
      </c>
      <c r="L26" s="20">
        <v>2677.873</v>
      </c>
      <c r="M26" s="20">
        <v>2677.8939999999998</v>
      </c>
      <c r="N26" s="37" t="s">
        <v>31</v>
      </c>
      <c r="O26" s="20">
        <v>2.1000000000000001E-2</v>
      </c>
      <c r="P26" s="13"/>
      <c r="Q26" s="35" t="s">
        <v>54</v>
      </c>
      <c r="R26" s="20">
        <v>438312.42300000001</v>
      </c>
      <c r="S26" s="20">
        <v>4401699.3600000003</v>
      </c>
      <c r="T26" s="20">
        <v>2677.873</v>
      </c>
      <c r="U26" s="8">
        <v>2677.89</v>
      </c>
      <c r="V26" s="37" t="s">
        <v>31</v>
      </c>
      <c r="W26" s="20">
        <f>Table212[[#This Row],[DEMZ]]-Table212[[#This Row],[KnownZ]]</f>
        <v>1.6999999999825377E-2</v>
      </c>
    </row>
    <row r="27" spans="1:23" x14ac:dyDescent="0.25">
      <c r="A27" s="35" t="s">
        <v>55</v>
      </c>
      <c r="B27" s="20">
        <v>429560.22399999999</v>
      </c>
      <c r="C27" s="20">
        <v>4402762.03</v>
      </c>
      <c r="D27" s="20">
        <v>3056.511</v>
      </c>
      <c r="E27" s="20">
        <v>3056.502</v>
      </c>
      <c r="F27" s="37" t="s">
        <v>31</v>
      </c>
      <c r="G27" s="36">
        <v>-8.9999999999999993E-3</v>
      </c>
      <c r="H27" s="13"/>
      <c r="I27" s="35" t="s">
        <v>55</v>
      </c>
      <c r="J27" s="20">
        <v>429560.22399999999</v>
      </c>
      <c r="K27" s="20">
        <v>4402762.03</v>
      </c>
      <c r="L27" s="20">
        <v>3056.511</v>
      </c>
      <c r="M27" s="20">
        <v>3056.4740000000002</v>
      </c>
      <c r="N27" s="37" t="s">
        <v>31</v>
      </c>
      <c r="O27" s="20">
        <v>-3.6999999999999998E-2</v>
      </c>
      <c r="P27" s="13"/>
      <c r="Q27" s="35" t="s">
        <v>55</v>
      </c>
      <c r="R27" s="20">
        <v>429560.22399999999</v>
      </c>
      <c r="S27" s="20">
        <v>4402762.03</v>
      </c>
      <c r="T27" s="20">
        <v>3056.511</v>
      </c>
      <c r="U27" s="8">
        <v>3056.47</v>
      </c>
      <c r="V27" s="37" t="s">
        <v>31</v>
      </c>
      <c r="W27" s="20">
        <f>Table212[[#This Row],[DEMZ]]-Table212[[#This Row],[KnownZ]]</f>
        <v>-4.1000000000167347E-2</v>
      </c>
    </row>
    <row r="28" spans="1:23" x14ac:dyDescent="0.25">
      <c r="A28" s="35" t="s">
        <v>56</v>
      </c>
      <c r="B28" s="20">
        <v>433463.74300000002</v>
      </c>
      <c r="C28" s="20">
        <v>4405609.017</v>
      </c>
      <c r="D28" s="20">
        <v>3447.3270000000002</v>
      </c>
      <c r="E28" s="20">
        <v>3447.3380000000002</v>
      </c>
      <c r="F28" s="37" t="s">
        <v>31</v>
      </c>
      <c r="G28" s="36">
        <v>1.0999999999999999E-2</v>
      </c>
      <c r="H28" s="13"/>
      <c r="I28" s="35" t="s">
        <v>56</v>
      </c>
      <c r="J28" s="20">
        <v>433463.74300000002</v>
      </c>
      <c r="K28" s="20">
        <v>4405609.017</v>
      </c>
      <c r="L28" s="20">
        <v>3447.3270000000002</v>
      </c>
      <c r="M28" s="20">
        <v>3447.3290000000002</v>
      </c>
      <c r="N28" s="37" t="s">
        <v>31</v>
      </c>
      <c r="O28" s="20">
        <v>2E-3</v>
      </c>
      <c r="P28" s="13"/>
      <c r="Q28" s="35" t="s">
        <v>56</v>
      </c>
      <c r="R28" s="20">
        <v>433463.74300000002</v>
      </c>
      <c r="S28" s="20">
        <v>4405609.017</v>
      </c>
      <c r="T28" s="20">
        <v>3447.3270000000002</v>
      </c>
      <c r="U28" s="8">
        <v>3447.3339999999998</v>
      </c>
      <c r="V28" s="37" t="s">
        <v>31</v>
      </c>
      <c r="W28" s="20">
        <f>Table212[[#This Row],[DEMZ]]-Table212[[#This Row],[KnownZ]]</f>
        <v>6.9999999996070983E-3</v>
      </c>
    </row>
    <row r="29" spans="1:23" x14ac:dyDescent="0.25">
      <c r="A29" s="35" t="s">
        <v>57</v>
      </c>
      <c r="B29" s="20">
        <v>435059.74900000001</v>
      </c>
      <c r="C29" s="20">
        <v>4408906.0659999996</v>
      </c>
      <c r="D29" s="20">
        <v>2975.4470000000001</v>
      </c>
      <c r="E29" s="20">
        <v>2975.4270000000001</v>
      </c>
      <c r="F29" s="37" t="s">
        <v>31</v>
      </c>
      <c r="G29" s="36">
        <v>-0.02</v>
      </c>
      <c r="H29" s="13"/>
      <c r="I29" s="35" t="s">
        <v>57</v>
      </c>
      <c r="J29" s="20">
        <v>435059.74900000001</v>
      </c>
      <c r="K29" s="20">
        <v>4408906.0659999996</v>
      </c>
      <c r="L29" s="20">
        <v>2975.4470000000001</v>
      </c>
      <c r="M29" s="20">
        <v>2975.3829999999998</v>
      </c>
      <c r="N29" s="37" t="s">
        <v>31</v>
      </c>
      <c r="O29" s="20">
        <v>-6.4000000000000001E-2</v>
      </c>
      <c r="P29" s="13"/>
      <c r="Q29" s="35" t="s">
        <v>57</v>
      </c>
      <c r="R29" s="20">
        <v>435059.74900000001</v>
      </c>
      <c r="S29" s="20">
        <v>4408906.0659999996</v>
      </c>
      <c r="T29" s="20">
        <v>2975.4470000000001</v>
      </c>
      <c r="U29" s="8">
        <v>2975.3919999999998</v>
      </c>
      <c r="V29" s="37" t="s">
        <v>31</v>
      </c>
      <c r="W29" s="20">
        <f>Table212[[#This Row],[DEMZ]]-Table212[[#This Row],[KnownZ]]</f>
        <v>-5.5000000000291038E-2</v>
      </c>
    </row>
    <row r="30" spans="1:23" x14ac:dyDescent="0.25">
      <c r="A30" s="35" t="s">
        <v>58</v>
      </c>
      <c r="B30" s="20">
        <v>435459.63099999999</v>
      </c>
      <c r="C30" s="20">
        <v>4414753.9869999997</v>
      </c>
      <c r="D30" s="20">
        <v>2806.569</v>
      </c>
      <c r="E30" s="20">
        <v>2806.49</v>
      </c>
      <c r="F30" s="37" t="s">
        <v>31</v>
      </c>
      <c r="G30" s="36">
        <v>-7.9000000000000001E-2</v>
      </c>
      <c r="H30" s="13"/>
      <c r="I30" s="35" t="s">
        <v>58</v>
      </c>
      <c r="J30" s="20">
        <v>435459.63099999999</v>
      </c>
      <c r="K30" s="20">
        <v>4414753.9869999997</v>
      </c>
      <c r="L30" s="20">
        <v>2806.569</v>
      </c>
      <c r="M30" s="20">
        <v>2806.422</v>
      </c>
      <c r="N30" s="37" t="s">
        <v>31</v>
      </c>
      <c r="O30" s="20">
        <v>-0.14699999999999999</v>
      </c>
      <c r="P30" s="13"/>
      <c r="Q30" s="35" t="s">
        <v>58</v>
      </c>
      <c r="R30" s="20">
        <v>435459.63099999999</v>
      </c>
      <c r="S30" s="20">
        <v>4414753.9869999997</v>
      </c>
      <c r="T30" s="20">
        <v>2806.569</v>
      </c>
      <c r="U30" s="8">
        <v>2806.4450000000002</v>
      </c>
      <c r="V30" s="37" t="s">
        <v>31</v>
      </c>
      <c r="W30" s="20">
        <f>Table212[[#This Row],[DEMZ]]-Table212[[#This Row],[KnownZ]]</f>
        <v>-0.12399999999979627</v>
      </c>
    </row>
    <row r="31" spans="1:23" x14ac:dyDescent="0.25">
      <c r="A31" s="35" t="s">
        <v>59</v>
      </c>
      <c r="B31" s="20">
        <v>436284.91</v>
      </c>
      <c r="C31" s="20">
        <v>4416707.023</v>
      </c>
      <c r="D31" s="20">
        <v>3049.741</v>
      </c>
      <c r="E31" s="20">
        <v>3049.6329999999998</v>
      </c>
      <c r="F31" s="37" t="s">
        <v>31</v>
      </c>
      <c r="G31" s="36">
        <v>-0.108</v>
      </c>
      <c r="I31" s="35" t="s">
        <v>59</v>
      </c>
      <c r="J31" s="20">
        <v>436284.91</v>
      </c>
      <c r="K31" s="20">
        <v>4416707.023</v>
      </c>
      <c r="L31" s="20">
        <v>3049.741</v>
      </c>
      <c r="M31" s="8">
        <v>3049.6329999999998</v>
      </c>
      <c r="N31" s="37" t="s">
        <v>31</v>
      </c>
      <c r="O31" s="8">
        <v>-0.108</v>
      </c>
      <c r="Q31" s="35" t="s">
        <v>59</v>
      </c>
      <c r="R31" s="20">
        <v>436284.91</v>
      </c>
      <c r="S31" s="20">
        <v>4416707.023</v>
      </c>
      <c r="T31" s="20">
        <v>3049.741</v>
      </c>
      <c r="U31" s="8">
        <v>3049.6170000000002</v>
      </c>
      <c r="V31" s="37" t="s">
        <v>31</v>
      </c>
      <c r="W31" s="8">
        <f>Table212[[#This Row],[DEMZ]]-Table212[[#This Row],[KnownZ]]</f>
        <v>-0.12399999999979627</v>
      </c>
    </row>
    <row r="32" spans="1:23" x14ac:dyDescent="0.25">
      <c r="A32" s="35" t="s">
        <v>60</v>
      </c>
      <c r="B32" s="20">
        <v>432668.223</v>
      </c>
      <c r="C32" s="20">
        <v>4420058.318</v>
      </c>
      <c r="D32" s="20">
        <v>2655.5740000000001</v>
      </c>
      <c r="E32" s="20">
        <v>2655.5729999999999</v>
      </c>
      <c r="F32" s="37" t="s">
        <v>31</v>
      </c>
      <c r="G32" s="36">
        <v>-1E-3</v>
      </c>
      <c r="I32" s="35" t="s">
        <v>60</v>
      </c>
      <c r="J32" s="20">
        <v>432668.223</v>
      </c>
      <c r="K32" s="20">
        <v>4420058.318</v>
      </c>
      <c r="L32" s="20">
        <v>2655.5740000000001</v>
      </c>
      <c r="M32" s="8">
        <v>2655.5610000000001</v>
      </c>
      <c r="N32" s="37" t="s">
        <v>31</v>
      </c>
      <c r="O32" s="8">
        <v>-1.2999999999999999E-2</v>
      </c>
      <c r="Q32" s="35" t="s">
        <v>60</v>
      </c>
      <c r="R32" s="20">
        <v>432668.223</v>
      </c>
      <c r="S32" s="20">
        <v>4420058.318</v>
      </c>
      <c r="T32" s="20">
        <v>2655.5740000000001</v>
      </c>
      <c r="U32" s="8">
        <v>2655.556</v>
      </c>
      <c r="V32" s="37" t="s">
        <v>31</v>
      </c>
      <c r="W32" s="8">
        <f>Table212[[#This Row],[DEMZ]]-Table212[[#This Row],[KnownZ]]</f>
        <v>-1.8000000000029104E-2</v>
      </c>
    </row>
    <row r="33" spans="1:23" x14ac:dyDescent="0.25">
      <c r="A33" s="35" t="s">
        <v>61</v>
      </c>
      <c r="B33" s="20">
        <v>430565.56599999999</v>
      </c>
      <c r="C33" s="20">
        <v>4421953.2529999996</v>
      </c>
      <c r="D33" s="20">
        <v>2613.1590000000001</v>
      </c>
      <c r="E33" s="20">
        <v>2613.0729999999999</v>
      </c>
      <c r="F33" s="37" t="s">
        <v>31</v>
      </c>
      <c r="G33" s="36">
        <v>-8.5999999999999993E-2</v>
      </c>
      <c r="I33" s="35" t="s">
        <v>61</v>
      </c>
      <c r="J33" s="20">
        <v>430565.56599999999</v>
      </c>
      <c r="K33" s="20">
        <v>4421953.2529999996</v>
      </c>
      <c r="L33" s="20">
        <v>2613.1590000000001</v>
      </c>
      <c r="M33" s="8">
        <v>2613.0700000000002</v>
      </c>
      <c r="N33" s="37" t="s">
        <v>31</v>
      </c>
      <c r="O33" s="8">
        <v>-8.8999999999999996E-2</v>
      </c>
      <c r="Q33" s="35" t="s">
        <v>61</v>
      </c>
      <c r="R33" s="20">
        <v>430565.56599999999</v>
      </c>
      <c r="S33" s="20">
        <v>4421953.2529999996</v>
      </c>
      <c r="T33" s="20">
        <v>2613.1590000000001</v>
      </c>
      <c r="U33" s="8">
        <v>2613.069</v>
      </c>
      <c r="V33" s="37" t="s">
        <v>31</v>
      </c>
      <c r="W33" s="8">
        <f>Table212[[#This Row],[DEMZ]]-Table212[[#This Row],[KnownZ]]</f>
        <v>-9.0000000000145519E-2</v>
      </c>
    </row>
    <row r="34" spans="1:23" x14ac:dyDescent="0.25">
      <c r="A34" s="35" t="s">
        <v>62</v>
      </c>
      <c r="B34" s="20">
        <v>435562.88900000002</v>
      </c>
      <c r="C34" s="20">
        <v>4420133.82</v>
      </c>
      <c r="D34" s="20">
        <v>2889.0439999999999</v>
      </c>
      <c r="E34" s="20">
        <v>2888.9609999999998</v>
      </c>
      <c r="F34" s="37" t="s">
        <v>31</v>
      </c>
      <c r="G34" s="36">
        <v>-8.3000000000000004E-2</v>
      </c>
      <c r="I34" s="35" t="s">
        <v>62</v>
      </c>
      <c r="J34" s="20">
        <v>435562.88900000002</v>
      </c>
      <c r="K34" s="20">
        <v>4420133.82</v>
      </c>
      <c r="L34" s="20">
        <v>2889.0439999999999</v>
      </c>
      <c r="M34" s="8">
        <v>2888.9609999999998</v>
      </c>
      <c r="N34" s="37" t="s">
        <v>31</v>
      </c>
      <c r="O34" s="8">
        <v>-8.3000000000000004E-2</v>
      </c>
      <c r="Q34" s="35" t="s">
        <v>62</v>
      </c>
      <c r="R34" s="20">
        <v>435562.88900000002</v>
      </c>
      <c r="S34" s="20">
        <v>4420133.82</v>
      </c>
      <c r="T34" s="20">
        <v>2889.0439999999999</v>
      </c>
      <c r="U34" s="8">
        <v>2888.9589999999998</v>
      </c>
      <c r="V34" s="37" t="s">
        <v>31</v>
      </c>
      <c r="W34" s="8">
        <f>Table212[[#This Row],[DEMZ]]-Table212[[#This Row],[KnownZ]]</f>
        <v>-8.500000000003638E-2</v>
      </c>
    </row>
    <row r="35" spans="1:23" x14ac:dyDescent="0.25">
      <c r="A35" s="35" t="s">
        <v>63</v>
      </c>
      <c r="B35" s="20">
        <v>435555.10399999999</v>
      </c>
      <c r="C35" s="20">
        <v>4420138.5760000004</v>
      </c>
      <c r="D35" s="20">
        <v>2888.8330000000001</v>
      </c>
      <c r="E35" s="20">
        <v>2888.721</v>
      </c>
      <c r="F35" s="37" t="s">
        <v>31</v>
      </c>
      <c r="G35" s="36">
        <v>-0.112</v>
      </c>
      <c r="I35" s="35" t="s">
        <v>63</v>
      </c>
      <c r="J35" s="20">
        <v>435555.10399999999</v>
      </c>
      <c r="K35" s="20">
        <v>4420138.5760000004</v>
      </c>
      <c r="L35" s="20">
        <v>2888.8330000000001</v>
      </c>
      <c r="M35" s="8">
        <v>2888.721</v>
      </c>
      <c r="N35" s="37" t="s">
        <v>31</v>
      </c>
      <c r="O35" s="8">
        <v>-0.112</v>
      </c>
      <c r="Q35" s="35" t="s">
        <v>63</v>
      </c>
      <c r="R35" s="20">
        <v>435555.10399999999</v>
      </c>
      <c r="S35" s="20">
        <v>4420138.5760000004</v>
      </c>
      <c r="T35" s="20">
        <v>2888.8330000000001</v>
      </c>
      <c r="U35" s="8">
        <v>2888.7260000000001</v>
      </c>
      <c r="V35" s="37" t="s">
        <v>31</v>
      </c>
      <c r="W35" s="8">
        <f>Table212[[#This Row],[DEMZ]]-Table212[[#This Row],[KnownZ]]</f>
        <v>-0.1069999999999709</v>
      </c>
    </row>
    <row r="36" spans="1:23" x14ac:dyDescent="0.25">
      <c r="A36" s="35" t="s">
        <v>64</v>
      </c>
      <c r="B36" s="20">
        <v>427267.11099999998</v>
      </c>
      <c r="C36" s="20">
        <v>4427330.7970000003</v>
      </c>
      <c r="D36" s="20">
        <v>2540.5279999999998</v>
      </c>
      <c r="E36" s="20">
        <v>2540.4549999999999</v>
      </c>
      <c r="F36" s="37" t="s">
        <v>31</v>
      </c>
      <c r="G36" s="36">
        <v>-7.2999999999999995E-2</v>
      </c>
      <c r="I36" s="35" t="s">
        <v>64</v>
      </c>
      <c r="J36" s="20">
        <v>427267.11099999998</v>
      </c>
      <c r="K36" s="20">
        <v>4427330.7970000003</v>
      </c>
      <c r="L36" s="20">
        <v>2540.5279999999998</v>
      </c>
      <c r="M36" s="8">
        <v>2540.4549999999999</v>
      </c>
      <c r="N36" s="37" t="s">
        <v>31</v>
      </c>
      <c r="O36" s="8">
        <v>-7.2999999999999995E-2</v>
      </c>
      <c r="Q36" s="35" t="s">
        <v>64</v>
      </c>
      <c r="R36" s="20">
        <v>427267.11099999998</v>
      </c>
      <c r="S36" s="20">
        <v>4427330.7970000003</v>
      </c>
      <c r="T36" s="20">
        <v>2540.5279999999998</v>
      </c>
      <c r="U36" s="8">
        <v>2540.4589999999998</v>
      </c>
      <c r="V36" s="37" t="s">
        <v>31</v>
      </c>
      <c r="W36" s="8">
        <f>Table212[[#This Row],[DEMZ]]-Table212[[#This Row],[KnownZ]]</f>
        <v>-6.8999999999959982E-2</v>
      </c>
    </row>
    <row r="37" spans="1:23" x14ac:dyDescent="0.25">
      <c r="A37" s="35" t="s">
        <v>65</v>
      </c>
      <c r="B37" s="20">
        <v>421369.989</v>
      </c>
      <c r="C37" s="20">
        <v>4429171.7470000004</v>
      </c>
      <c r="D37" s="20">
        <v>2621.5509999999999</v>
      </c>
      <c r="E37" s="20">
        <v>2621.5720000000001</v>
      </c>
      <c r="F37" s="37" t="s">
        <v>31</v>
      </c>
      <c r="G37" s="36">
        <v>2.1000000000000001E-2</v>
      </c>
      <c r="I37" s="35" t="s">
        <v>65</v>
      </c>
      <c r="J37" s="20">
        <v>421369.989</v>
      </c>
      <c r="K37" s="20">
        <v>4429171.7470000004</v>
      </c>
      <c r="L37" s="20">
        <v>2621.5509999999999</v>
      </c>
      <c r="M37" s="8">
        <v>2621.57</v>
      </c>
      <c r="N37" s="37" t="s">
        <v>31</v>
      </c>
      <c r="O37" s="8">
        <v>1.9E-2</v>
      </c>
      <c r="Q37" s="35" t="s">
        <v>65</v>
      </c>
      <c r="R37" s="20">
        <v>421369.989</v>
      </c>
      <c r="S37" s="20">
        <v>4429171.7470000004</v>
      </c>
      <c r="T37" s="20">
        <v>2621.5509999999999</v>
      </c>
      <c r="U37" s="8">
        <v>2621.5729999999999</v>
      </c>
      <c r="V37" s="37" t="s">
        <v>31</v>
      </c>
      <c r="W37" s="8">
        <f>Table212[[#This Row],[DEMZ]]-Table212[[#This Row],[KnownZ]]</f>
        <v>2.1999999999934516E-2</v>
      </c>
    </row>
    <row r="38" spans="1:23" x14ac:dyDescent="0.25">
      <c r="A38" s="35" t="s">
        <v>66</v>
      </c>
      <c r="B38" s="20">
        <v>399703.93599999999</v>
      </c>
      <c r="C38" s="20">
        <v>4434517.04</v>
      </c>
      <c r="D38" s="20">
        <v>2311.92</v>
      </c>
      <c r="E38" s="20">
        <v>2311.9079999999999</v>
      </c>
      <c r="F38" s="37" t="s">
        <v>31</v>
      </c>
      <c r="G38" s="36">
        <v>-1.2E-2</v>
      </c>
      <c r="I38" s="35" t="s">
        <v>66</v>
      </c>
      <c r="J38" s="20">
        <v>399703.93599999999</v>
      </c>
      <c r="K38" s="20">
        <v>4434517.04</v>
      </c>
      <c r="L38" s="20">
        <v>2311.92</v>
      </c>
      <c r="M38" s="8">
        <v>2311.9079999999999</v>
      </c>
      <c r="N38" s="37" t="s">
        <v>31</v>
      </c>
      <c r="O38" s="8">
        <v>-1.2E-2</v>
      </c>
      <c r="Q38" s="35" t="s">
        <v>66</v>
      </c>
      <c r="R38" s="20">
        <v>399703.93599999999</v>
      </c>
      <c r="S38" s="20">
        <v>4434517.04</v>
      </c>
      <c r="T38" s="20">
        <v>2311.92</v>
      </c>
      <c r="U38" s="8">
        <v>2311.8939999999998</v>
      </c>
      <c r="V38" s="37" t="s">
        <v>31</v>
      </c>
      <c r="W38" s="8">
        <f>Table212[[#This Row],[DEMZ]]-Table212[[#This Row],[KnownZ]]</f>
        <v>-2.6000000000294676E-2</v>
      </c>
    </row>
    <row r="39" spans="1:23" x14ac:dyDescent="0.25">
      <c r="A39" s="35" t="s">
        <v>67</v>
      </c>
      <c r="B39" s="20">
        <v>388089.00599999999</v>
      </c>
      <c r="C39" s="20">
        <v>4433436.4239999996</v>
      </c>
      <c r="D39" s="20">
        <v>2247.52</v>
      </c>
      <c r="E39" s="20">
        <v>2247.3870000000002</v>
      </c>
      <c r="F39" s="37" t="s">
        <v>31</v>
      </c>
      <c r="G39" s="36">
        <v>-0.13300000000000001</v>
      </c>
      <c r="I39" s="35" t="s">
        <v>67</v>
      </c>
      <c r="J39" s="20">
        <v>388089.00599999999</v>
      </c>
      <c r="K39" s="20">
        <v>4433436.4239999996</v>
      </c>
      <c r="L39" s="20">
        <v>2247.52</v>
      </c>
      <c r="M39" s="8">
        <v>2247.3870000000002</v>
      </c>
      <c r="N39" s="37" t="s">
        <v>31</v>
      </c>
      <c r="O39" s="8">
        <v>-0.13300000000000001</v>
      </c>
      <c r="Q39" s="35" t="s">
        <v>67</v>
      </c>
      <c r="R39" s="20">
        <v>388089.00599999999</v>
      </c>
      <c r="S39" s="20">
        <v>4433436.4239999996</v>
      </c>
      <c r="T39" s="20">
        <v>2247.52</v>
      </c>
      <c r="U39" s="8">
        <v>2247.3910000000001</v>
      </c>
      <c r="V39" s="37" t="s">
        <v>31</v>
      </c>
      <c r="W39" s="8">
        <f>Table212[[#This Row],[DEMZ]]-Table212[[#This Row],[KnownZ]]</f>
        <v>-0.12899999999990541</v>
      </c>
    </row>
    <row r="40" spans="1:23" x14ac:dyDescent="0.25">
      <c r="A40" s="35" t="s">
        <v>68</v>
      </c>
      <c r="B40" s="20">
        <v>387029.83100000001</v>
      </c>
      <c r="C40" s="20">
        <v>4418548.0530000003</v>
      </c>
      <c r="D40" s="20">
        <v>2389.7020000000002</v>
      </c>
      <c r="E40" s="20">
        <v>2389.6109999999999</v>
      </c>
      <c r="F40" s="37" t="s">
        <v>31</v>
      </c>
      <c r="G40" s="36">
        <v>-9.0999999999999998E-2</v>
      </c>
      <c r="I40" s="35" t="s">
        <v>68</v>
      </c>
      <c r="J40" s="20">
        <v>387029.83100000001</v>
      </c>
      <c r="K40" s="20">
        <v>4418548.0530000003</v>
      </c>
      <c r="L40" s="20">
        <v>2389.7020000000002</v>
      </c>
      <c r="M40" s="8">
        <v>2389.6109999999999</v>
      </c>
      <c r="N40" s="37" t="s">
        <v>31</v>
      </c>
      <c r="O40" s="8">
        <v>-9.0999999999999998E-2</v>
      </c>
      <c r="Q40" s="35" t="s">
        <v>68</v>
      </c>
      <c r="R40" s="20">
        <v>387029.83100000001</v>
      </c>
      <c r="S40" s="20">
        <v>4418548.0530000003</v>
      </c>
      <c r="T40" s="20">
        <v>2389.7020000000002</v>
      </c>
      <c r="U40" s="8">
        <v>2389.6039999999998</v>
      </c>
      <c r="V40" s="37" t="s">
        <v>31</v>
      </c>
      <c r="W40" s="8">
        <f>Table212[[#This Row],[DEMZ]]-Table212[[#This Row],[KnownZ]]</f>
        <v>-9.8000000000411092E-2</v>
      </c>
    </row>
    <row r="41" spans="1:23" x14ac:dyDescent="0.25">
      <c r="A41" s="35" t="s">
        <v>69</v>
      </c>
      <c r="B41" s="20">
        <v>394105.84399999998</v>
      </c>
      <c r="C41" s="20">
        <v>4412264.0049999999</v>
      </c>
      <c r="D41" s="20">
        <v>2437.2139999999999</v>
      </c>
      <c r="E41" s="20">
        <v>2437.1559999999999</v>
      </c>
      <c r="F41" s="37" t="s">
        <v>31</v>
      </c>
      <c r="G41" s="36">
        <v>-5.8000000000000003E-2</v>
      </c>
      <c r="I41" s="35" t="s">
        <v>69</v>
      </c>
      <c r="J41" s="20">
        <v>394105.84399999998</v>
      </c>
      <c r="K41" s="20">
        <v>4412264.0049999999</v>
      </c>
      <c r="L41" s="20">
        <v>2437.2139999999999</v>
      </c>
      <c r="M41" s="8">
        <v>2437.1480000000001</v>
      </c>
      <c r="N41" s="37" t="s">
        <v>31</v>
      </c>
      <c r="O41" s="8">
        <v>-6.6000000000000003E-2</v>
      </c>
      <c r="Q41" s="35" t="s">
        <v>69</v>
      </c>
      <c r="R41" s="20">
        <v>394105.84399999998</v>
      </c>
      <c r="S41" s="20">
        <v>4412264.0049999999</v>
      </c>
      <c r="T41" s="20">
        <v>2437.2139999999999</v>
      </c>
      <c r="U41" s="8">
        <v>2437.1529999999998</v>
      </c>
      <c r="V41" s="37" t="s">
        <v>31</v>
      </c>
      <c r="W41" s="8">
        <f>Table212[[#This Row],[DEMZ]]-Table212[[#This Row],[KnownZ]]</f>
        <v>-6.1000000000149157E-2</v>
      </c>
    </row>
    <row r="42" spans="1:23" x14ac:dyDescent="0.25">
      <c r="A42" s="35" t="s">
        <v>70</v>
      </c>
      <c r="B42" s="20">
        <v>397252.05599999998</v>
      </c>
      <c r="C42" s="20">
        <v>4408242.568</v>
      </c>
      <c r="D42" s="20">
        <v>2458.5039999999999</v>
      </c>
      <c r="E42" s="20">
        <v>2458.5160000000001</v>
      </c>
      <c r="F42" s="37" t="s">
        <v>31</v>
      </c>
      <c r="G42" s="36">
        <v>1.2E-2</v>
      </c>
      <c r="I42" s="35" t="s">
        <v>70</v>
      </c>
      <c r="J42" s="20">
        <v>397252.05599999998</v>
      </c>
      <c r="K42" s="20">
        <v>4408242.568</v>
      </c>
      <c r="L42" s="20">
        <v>2458.5039999999999</v>
      </c>
      <c r="M42" s="8">
        <v>2458.509</v>
      </c>
      <c r="N42" s="37" t="s">
        <v>31</v>
      </c>
      <c r="O42" s="8">
        <v>5.0000000000000001E-3</v>
      </c>
      <c r="Q42" s="35" t="s">
        <v>70</v>
      </c>
      <c r="R42" s="20">
        <v>397252.05599999998</v>
      </c>
      <c r="S42" s="20">
        <v>4408242.568</v>
      </c>
      <c r="T42" s="20">
        <v>2458.5039999999999</v>
      </c>
      <c r="U42" s="8">
        <v>2458.5070000000001</v>
      </c>
      <c r="V42" s="37" t="s">
        <v>31</v>
      </c>
      <c r="W42" s="8">
        <f>Table212[[#This Row],[DEMZ]]-Table212[[#This Row],[KnownZ]]</f>
        <v>3.0000000001564331E-3</v>
      </c>
    </row>
    <row r="43" spans="1:23" x14ac:dyDescent="0.25">
      <c r="A43" s="35" t="s">
        <v>71</v>
      </c>
      <c r="B43" s="20">
        <v>416075.83199999999</v>
      </c>
      <c r="C43" s="20">
        <v>4391019.9450000003</v>
      </c>
      <c r="D43" s="20">
        <v>3137.16</v>
      </c>
      <c r="E43" s="20">
        <v>3137.1030000000001</v>
      </c>
      <c r="F43" s="37" t="s">
        <v>31</v>
      </c>
      <c r="G43" s="36">
        <v>-5.7000000000000002E-2</v>
      </c>
      <c r="I43" s="35" t="s">
        <v>71</v>
      </c>
      <c r="J43" s="20">
        <v>416075.83199999999</v>
      </c>
      <c r="K43" s="20">
        <v>4391019.9450000003</v>
      </c>
      <c r="L43" s="20">
        <v>3137.16</v>
      </c>
      <c r="M43" s="8">
        <v>3137.078</v>
      </c>
      <c r="N43" s="37" t="s">
        <v>31</v>
      </c>
      <c r="O43" s="8">
        <v>-8.2000000000000003E-2</v>
      </c>
      <c r="Q43" s="35" t="s">
        <v>71</v>
      </c>
      <c r="R43" s="20">
        <v>416075.83199999999</v>
      </c>
      <c r="S43" s="20">
        <v>4391019.9450000003</v>
      </c>
      <c r="T43" s="20">
        <v>3137.16</v>
      </c>
      <c r="U43" s="8">
        <v>3137.0880000000002</v>
      </c>
      <c r="V43" s="37" t="s">
        <v>31</v>
      </c>
      <c r="W43" s="8">
        <f>Table212[[#This Row],[DEMZ]]-Table212[[#This Row],[KnownZ]]</f>
        <v>-7.1999999999661668E-2</v>
      </c>
    </row>
    <row r="44" spans="1:23" x14ac:dyDescent="0.25">
      <c r="A44" s="35" t="s">
        <v>72</v>
      </c>
      <c r="B44" s="20">
        <v>419654.5</v>
      </c>
      <c r="C44" s="20">
        <v>4392453.1720000003</v>
      </c>
      <c r="D44" s="20">
        <v>3397.7449999999999</v>
      </c>
      <c r="E44" s="20">
        <v>3397.7660000000001</v>
      </c>
      <c r="F44" s="37" t="s">
        <v>31</v>
      </c>
      <c r="G44" s="36">
        <v>2.1000000000000001E-2</v>
      </c>
      <c r="I44" s="35" t="s">
        <v>72</v>
      </c>
      <c r="J44" s="20">
        <v>419654.5</v>
      </c>
      <c r="K44" s="20">
        <v>4392453.1720000003</v>
      </c>
      <c r="L44" s="20">
        <v>3397.7449999999999</v>
      </c>
      <c r="M44" s="8">
        <v>3397.7649999999999</v>
      </c>
      <c r="N44" s="37" t="s">
        <v>31</v>
      </c>
      <c r="O44" s="8">
        <v>0.02</v>
      </c>
      <c r="Q44" s="35" t="s">
        <v>72</v>
      </c>
      <c r="R44" s="20">
        <v>419654.5</v>
      </c>
      <c r="S44" s="20">
        <v>4392453.1720000003</v>
      </c>
      <c r="T44" s="20">
        <v>3397.7449999999999</v>
      </c>
      <c r="U44" s="8">
        <v>3397.7649999999999</v>
      </c>
      <c r="V44" s="37" t="s">
        <v>31</v>
      </c>
      <c r="W44" s="8">
        <f>Table212[[#This Row],[DEMZ]]-Table212[[#This Row],[KnownZ]]</f>
        <v>1.999999999998181E-2</v>
      </c>
    </row>
    <row r="45" spans="1:23" x14ac:dyDescent="0.25">
      <c r="A45" s="35" t="s">
        <v>73</v>
      </c>
      <c r="B45" s="20">
        <v>437109.43199999997</v>
      </c>
      <c r="C45" s="20">
        <v>4394187.176</v>
      </c>
      <c r="D45" s="20">
        <v>2788.8589999999999</v>
      </c>
      <c r="E45" s="20">
        <v>2788.837</v>
      </c>
      <c r="F45" s="37" t="s">
        <v>31</v>
      </c>
      <c r="G45" s="36">
        <v>-2.1999999999999999E-2</v>
      </c>
      <c r="I45" s="35" t="s">
        <v>73</v>
      </c>
      <c r="J45" s="20">
        <v>437109.43199999997</v>
      </c>
      <c r="K45" s="20">
        <v>4394187.176</v>
      </c>
      <c r="L45" s="20">
        <v>2788.8589999999999</v>
      </c>
      <c r="M45" s="8">
        <v>2788.8330000000001</v>
      </c>
      <c r="N45" s="37" t="s">
        <v>31</v>
      </c>
      <c r="O45" s="8">
        <v>-2.5999999999999999E-2</v>
      </c>
      <c r="Q45" s="35" t="s">
        <v>73</v>
      </c>
      <c r="R45" s="20">
        <v>437109.43199999997</v>
      </c>
      <c r="S45" s="20">
        <v>4394187.176</v>
      </c>
      <c r="T45" s="20">
        <v>2788.8589999999999</v>
      </c>
      <c r="U45" s="8">
        <v>2788.83</v>
      </c>
      <c r="V45" s="37" t="s">
        <v>31</v>
      </c>
      <c r="W45" s="8">
        <f>Table212[[#This Row],[DEMZ]]-Table212[[#This Row],[KnownZ]]</f>
        <v>-2.8999999999996362E-2</v>
      </c>
    </row>
    <row r="46" spans="1:23" x14ac:dyDescent="0.25">
      <c r="A46" s="35" t="s">
        <v>74</v>
      </c>
      <c r="B46" s="20">
        <v>440399.50900000002</v>
      </c>
      <c r="C46" s="20">
        <v>4396595.71</v>
      </c>
      <c r="D46" s="20">
        <v>2586.8809999999999</v>
      </c>
      <c r="E46" s="20">
        <v>2586.7849999999999</v>
      </c>
      <c r="F46" s="37" t="s">
        <v>31</v>
      </c>
      <c r="G46" s="36">
        <v>-9.6000000000000002E-2</v>
      </c>
      <c r="I46" s="35" t="s">
        <v>74</v>
      </c>
      <c r="J46" s="20">
        <v>440399.50900000002</v>
      </c>
      <c r="K46" s="20">
        <v>4396595.71</v>
      </c>
      <c r="L46" s="20">
        <v>2586.8809999999999</v>
      </c>
      <c r="M46" s="8">
        <v>2586.7739999999999</v>
      </c>
      <c r="N46" s="37" t="s">
        <v>31</v>
      </c>
      <c r="O46" s="8">
        <v>-0.107</v>
      </c>
      <c r="Q46" s="35" t="s">
        <v>74</v>
      </c>
      <c r="R46" s="20">
        <v>440399.50900000002</v>
      </c>
      <c r="S46" s="20">
        <v>4396595.71</v>
      </c>
      <c r="T46" s="20">
        <v>2586.8809999999999</v>
      </c>
      <c r="U46" s="8">
        <v>2586.7759999999998</v>
      </c>
      <c r="V46" s="37" t="s">
        <v>31</v>
      </c>
      <c r="W46" s="8">
        <f>Table212[[#This Row],[DEMZ]]-Table212[[#This Row],[KnownZ]]</f>
        <v>-0.10500000000001819</v>
      </c>
    </row>
    <row r="47" spans="1:23" x14ac:dyDescent="0.25">
      <c r="A47" s="35" t="s">
        <v>75</v>
      </c>
      <c r="B47" s="20">
        <v>457142.489</v>
      </c>
      <c r="C47" s="20">
        <v>4399243.1260000002</v>
      </c>
      <c r="D47" s="20">
        <v>2281.6570000000002</v>
      </c>
      <c r="E47" s="20">
        <v>2281.5610000000001</v>
      </c>
      <c r="F47" s="37" t="s">
        <v>31</v>
      </c>
      <c r="G47" s="36">
        <v>-9.6000000000000002E-2</v>
      </c>
      <c r="I47" s="35" t="s">
        <v>75</v>
      </c>
      <c r="J47" s="20">
        <v>457142.489</v>
      </c>
      <c r="K47" s="20">
        <v>4399243.1260000002</v>
      </c>
      <c r="L47" s="20">
        <v>2281.6570000000002</v>
      </c>
      <c r="M47" s="8">
        <v>2281.5360000000001</v>
      </c>
      <c r="N47" s="37" t="s">
        <v>31</v>
      </c>
      <c r="O47" s="8">
        <v>-0.121</v>
      </c>
      <c r="Q47" s="35" t="s">
        <v>75</v>
      </c>
      <c r="R47" s="20">
        <v>457142.489</v>
      </c>
      <c r="S47" s="20">
        <v>4399243.1260000002</v>
      </c>
      <c r="T47" s="20">
        <v>2281.6570000000002</v>
      </c>
      <c r="U47" s="8">
        <v>2281.547</v>
      </c>
      <c r="V47" s="37" t="s">
        <v>31</v>
      </c>
      <c r="W47" s="8">
        <f>Table212[[#This Row],[DEMZ]]-Table212[[#This Row],[KnownZ]]</f>
        <v>-0.11000000000012733</v>
      </c>
    </row>
    <row r="48" spans="1:23" x14ac:dyDescent="0.25">
      <c r="A48" s="35" t="s">
        <v>76</v>
      </c>
      <c r="B48" s="20">
        <v>448886.32500000001</v>
      </c>
      <c r="C48" s="20">
        <v>4389762.0089999996</v>
      </c>
      <c r="D48" s="20">
        <v>3255.6770000000001</v>
      </c>
      <c r="E48" s="20">
        <v>3255.6109999999999</v>
      </c>
      <c r="F48" s="37" t="s">
        <v>31</v>
      </c>
      <c r="G48" s="36">
        <v>-6.6000000000000003E-2</v>
      </c>
      <c r="I48" s="35" t="s">
        <v>76</v>
      </c>
      <c r="J48" s="20">
        <v>448886.32500000001</v>
      </c>
      <c r="K48" s="20">
        <v>4389762.0089999996</v>
      </c>
      <c r="L48" s="20">
        <v>3255.6770000000001</v>
      </c>
      <c r="M48" s="8">
        <v>3255.5929999999998</v>
      </c>
      <c r="N48" s="37" t="s">
        <v>31</v>
      </c>
      <c r="O48" s="8">
        <v>-8.4000000000000005E-2</v>
      </c>
      <c r="Q48" s="35" t="s">
        <v>76</v>
      </c>
      <c r="R48" s="20">
        <v>448886.32500000001</v>
      </c>
      <c r="S48" s="20">
        <v>4389762.0089999996</v>
      </c>
      <c r="T48" s="20">
        <v>3255.6770000000001</v>
      </c>
      <c r="U48" s="8">
        <v>3255.59</v>
      </c>
      <c r="V48" s="37" t="s">
        <v>31</v>
      </c>
      <c r="W48" s="8">
        <f>Table212[[#This Row],[DEMZ]]-Table212[[#This Row],[KnownZ]]</f>
        <v>-8.6999999999989086E-2</v>
      </c>
    </row>
    <row r="49" spans="1:23" x14ac:dyDescent="0.25">
      <c r="A49" s="35" t="s">
        <v>77</v>
      </c>
      <c r="B49" s="20">
        <v>448349.745</v>
      </c>
      <c r="C49" s="20">
        <v>4390834.04</v>
      </c>
      <c r="D49" s="20">
        <v>3192.6370000000002</v>
      </c>
      <c r="E49" s="20">
        <v>3192.5419999999999</v>
      </c>
      <c r="F49" s="37" t="s">
        <v>31</v>
      </c>
      <c r="G49" s="36">
        <v>-9.5000000000000001E-2</v>
      </c>
      <c r="I49" s="35" t="s">
        <v>77</v>
      </c>
      <c r="J49" s="20">
        <v>448349.745</v>
      </c>
      <c r="K49" s="20">
        <v>4390834.04</v>
      </c>
      <c r="L49" s="20">
        <v>3192.6370000000002</v>
      </c>
      <c r="M49" s="8">
        <v>3192.5390000000002</v>
      </c>
      <c r="N49" s="37" t="s">
        <v>31</v>
      </c>
      <c r="O49" s="8">
        <v>-9.8000000000000004E-2</v>
      </c>
      <c r="Q49" s="35" t="s">
        <v>77</v>
      </c>
      <c r="R49" s="20">
        <v>448349.745</v>
      </c>
      <c r="S49" s="20">
        <v>4390834.04</v>
      </c>
      <c r="T49" s="20">
        <v>3192.6370000000002</v>
      </c>
      <c r="U49" s="8">
        <v>3192.5340000000001</v>
      </c>
      <c r="V49" s="37" t="s">
        <v>31</v>
      </c>
      <c r="W49" s="8">
        <f>Table212[[#This Row],[DEMZ]]-Table212[[#This Row],[KnownZ]]</f>
        <v>-0.10300000000006548</v>
      </c>
    </row>
    <row r="50" spans="1:23" x14ac:dyDescent="0.25">
      <c r="A50" s="35" t="s">
        <v>78</v>
      </c>
      <c r="B50" s="20">
        <v>455446.78899999999</v>
      </c>
      <c r="C50" s="20">
        <v>4392641.6399999997</v>
      </c>
      <c r="D50" s="20">
        <v>3256.2440000000001</v>
      </c>
      <c r="E50" s="20">
        <v>3256.15</v>
      </c>
      <c r="F50" s="37" t="s">
        <v>31</v>
      </c>
      <c r="G50" s="36">
        <v>-9.4E-2</v>
      </c>
      <c r="I50" s="35" t="s">
        <v>78</v>
      </c>
      <c r="J50" s="20">
        <v>455446.78899999999</v>
      </c>
      <c r="K50" s="20">
        <v>4392641.6399999997</v>
      </c>
      <c r="L50" s="20">
        <v>3256.2440000000001</v>
      </c>
      <c r="M50" s="8">
        <v>3256.1320000000001</v>
      </c>
      <c r="N50" s="37" t="s">
        <v>31</v>
      </c>
      <c r="O50" s="8">
        <v>-0.112</v>
      </c>
      <c r="Q50" s="35" t="s">
        <v>78</v>
      </c>
      <c r="R50" s="20">
        <v>455446.78899999999</v>
      </c>
      <c r="S50" s="20">
        <v>4392641.6399999997</v>
      </c>
      <c r="T50" s="20">
        <v>3256.2440000000001</v>
      </c>
      <c r="U50" s="8">
        <v>3256.1329999999998</v>
      </c>
      <c r="V50" s="37" t="s">
        <v>31</v>
      </c>
      <c r="W50" s="8">
        <f>Table212[[#This Row],[DEMZ]]-Table212[[#This Row],[KnownZ]]</f>
        <v>-0.11100000000033106</v>
      </c>
    </row>
    <row r="51" spans="1:23" x14ac:dyDescent="0.25">
      <c r="A51" s="35" t="s">
        <v>79</v>
      </c>
      <c r="B51" s="20">
        <v>461883.36300000001</v>
      </c>
      <c r="C51" s="20">
        <v>4391690.2520000003</v>
      </c>
      <c r="D51" s="20">
        <v>2803.7530000000002</v>
      </c>
      <c r="E51" s="20">
        <v>2803.7849999999999</v>
      </c>
      <c r="F51" s="37" t="s">
        <v>31</v>
      </c>
      <c r="G51" s="36">
        <v>3.2000000000000001E-2</v>
      </c>
      <c r="I51" s="35" t="s">
        <v>79</v>
      </c>
      <c r="J51" s="20">
        <v>461883.36300000001</v>
      </c>
      <c r="K51" s="20">
        <v>4391690.2520000003</v>
      </c>
      <c r="L51" s="20">
        <v>2803.7530000000002</v>
      </c>
      <c r="M51" s="8">
        <v>2803.7840000000001</v>
      </c>
      <c r="N51" s="37" t="s">
        <v>31</v>
      </c>
      <c r="O51" s="8">
        <v>3.1E-2</v>
      </c>
      <c r="Q51" s="35" t="s">
        <v>79</v>
      </c>
      <c r="R51" s="20">
        <v>461883.36300000001</v>
      </c>
      <c r="S51" s="20">
        <v>4391690.2520000003</v>
      </c>
      <c r="T51" s="20">
        <v>2803.7530000000002</v>
      </c>
      <c r="U51" s="8">
        <v>2803.779</v>
      </c>
      <c r="V51" s="37" t="s">
        <v>31</v>
      </c>
      <c r="W51" s="8">
        <f>Table212[[#This Row],[DEMZ]]-Table212[[#This Row],[KnownZ]]</f>
        <v>2.5999999999839929E-2</v>
      </c>
    </row>
    <row r="52" spans="1:23" x14ac:dyDescent="0.25">
      <c r="A52" s="6" t="s">
        <v>112</v>
      </c>
      <c r="B52" s="19">
        <v>464918.46399999998</v>
      </c>
      <c r="C52" s="19">
        <v>4408686.9189999998</v>
      </c>
      <c r="D52" s="19">
        <v>2532.0010000000002</v>
      </c>
      <c r="E52" s="19">
        <v>2531.998</v>
      </c>
      <c r="F52" s="18" t="s">
        <v>31</v>
      </c>
      <c r="G52" s="17">
        <v>-3.0000000000000001E-3</v>
      </c>
      <c r="I52" s="6" t="s">
        <v>112</v>
      </c>
      <c r="J52" s="19">
        <v>464918.46399999998</v>
      </c>
      <c r="K52" s="19">
        <v>4408686.9189999998</v>
      </c>
      <c r="L52" s="19">
        <v>2532.0010000000002</v>
      </c>
      <c r="M52" s="19">
        <v>2531.998</v>
      </c>
      <c r="N52" s="18" t="s">
        <v>31</v>
      </c>
      <c r="O52" s="19">
        <v>-3.0000000000000001E-3</v>
      </c>
      <c r="Q52" s="6" t="s">
        <v>112</v>
      </c>
      <c r="R52" s="19">
        <v>464918.46399999998</v>
      </c>
      <c r="S52" s="19">
        <v>4408686.9189999998</v>
      </c>
      <c r="T52" s="19">
        <v>2532.0010000000002</v>
      </c>
      <c r="U52" s="9">
        <v>2532.002</v>
      </c>
      <c r="V52" s="18" t="s">
        <v>31</v>
      </c>
      <c r="W52" s="19">
        <f>Table212[[#This Row],[DEMZ]]-Table212[[#This Row],[KnownZ]]</f>
        <v>9.9999999974897946E-4</v>
      </c>
    </row>
    <row r="53" spans="1:23" x14ac:dyDescent="0.25">
      <c r="A53" s="6" t="s">
        <v>113</v>
      </c>
      <c r="B53" s="19">
        <v>467042.58199999999</v>
      </c>
      <c r="C53" s="19">
        <v>4398506.1560000004</v>
      </c>
      <c r="D53" s="19">
        <v>2082.2739999999999</v>
      </c>
      <c r="E53" s="19">
        <v>2082.2489999999998</v>
      </c>
      <c r="F53" s="18" t="s">
        <v>31</v>
      </c>
      <c r="G53" s="17">
        <v>-2.5000000000000001E-2</v>
      </c>
      <c r="I53" s="6" t="s">
        <v>113</v>
      </c>
      <c r="J53" s="19">
        <v>467042.58199999999</v>
      </c>
      <c r="K53" s="19">
        <v>4398506.1560000004</v>
      </c>
      <c r="L53" s="19">
        <v>2082.2739999999999</v>
      </c>
      <c r="M53" s="19">
        <v>2082.2489999999998</v>
      </c>
      <c r="N53" s="18" t="s">
        <v>31</v>
      </c>
      <c r="O53" s="19">
        <v>-2.5000000000000001E-2</v>
      </c>
      <c r="Q53" s="6" t="s">
        <v>113</v>
      </c>
      <c r="R53" s="19">
        <v>467042.58199999999</v>
      </c>
      <c r="S53" s="19">
        <v>4398506.1560000004</v>
      </c>
      <c r="T53" s="19">
        <v>2082.2739999999999</v>
      </c>
      <c r="U53" s="9">
        <v>2082.2339999999999</v>
      </c>
      <c r="V53" s="18" t="s">
        <v>31</v>
      </c>
      <c r="W53" s="19">
        <f>Table212[[#This Row],[DEMZ]]-Table212[[#This Row],[KnownZ]]</f>
        <v>-3.999999999996362E-2</v>
      </c>
    </row>
    <row r="54" spans="1:23" x14ac:dyDescent="0.25">
      <c r="A54" s="6" t="s">
        <v>114</v>
      </c>
      <c r="B54" s="19">
        <v>472806.489</v>
      </c>
      <c r="C54" s="19">
        <v>4395839.1550000003</v>
      </c>
      <c r="D54" s="19">
        <v>2335.4360000000001</v>
      </c>
      <c r="E54" s="19">
        <v>2335.4630000000002</v>
      </c>
      <c r="F54" s="18" t="s">
        <v>31</v>
      </c>
      <c r="G54" s="17">
        <v>2.7E-2</v>
      </c>
      <c r="I54" s="6" t="s">
        <v>114</v>
      </c>
      <c r="J54" s="19">
        <v>472806.489</v>
      </c>
      <c r="K54" s="19">
        <v>4395839.1550000003</v>
      </c>
      <c r="L54" s="19">
        <v>2335.4360000000001</v>
      </c>
      <c r="M54" s="19">
        <v>2335.4630000000002</v>
      </c>
      <c r="N54" s="18" t="s">
        <v>31</v>
      </c>
      <c r="O54" s="19">
        <v>2.7E-2</v>
      </c>
      <c r="Q54" s="6" t="s">
        <v>114</v>
      </c>
      <c r="R54" s="19">
        <v>472806.489</v>
      </c>
      <c r="S54" s="19">
        <v>4395839.1550000003</v>
      </c>
      <c r="T54" s="19">
        <v>2335.4360000000001</v>
      </c>
      <c r="U54" s="9">
        <v>2335.46</v>
      </c>
      <c r="V54" s="18" t="s">
        <v>31</v>
      </c>
      <c r="W54" s="19">
        <f>Table212[[#This Row],[DEMZ]]-Table212[[#This Row],[KnownZ]]</f>
        <v>2.3999999999887223E-2</v>
      </c>
    </row>
    <row r="55" spans="1:23" x14ac:dyDescent="0.25">
      <c r="A55" s="6" t="s">
        <v>115</v>
      </c>
      <c r="B55" s="19">
        <v>468704.52100000001</v>
      </c>
      <c r="C55" s="19">
        <v>4392586.2019999996</v>
      </c>
      <c r="D55" s="19">
        <v>2362.0239999999999</v>
      </c>
      <c r="E55" s="19">
        <v>2361.9560000000001</v>
      </c>
      <c r="F55" s="18" t="s">
        <v>31</v>
      </c>
      <c r="G55" s="17">
        <v>-6.8000000000000005E-2</v>
      </c>
      <c r="I55" s="6" t="s">
        <v>115</v>
      </c>
      <c r="J55" s="19">
        <v>468704.52100000001</v>
      </c>
      <c r="K55" s="19">
        <v>4392586.2019999996</v>
      </c>
      <c r="L55" s="19">
        <v>2362.0239999999999</v>
      </c>
      <c r="M55" s="19">
        <v>2361.951</v>
      </c>
      <c r="N55" s="18" t="s">
        <v>31</v>
      </c>
      <c r="O55" s="19">
        <v>-7.2999999999999995E-2</v>
      </c>
      <c r="Q55" s="6" t="s">
        <v>115</v>
      </c>
      <c r="R55" s="19">
        <v>468704.52100000001</v>
      </c>
      <c r="S55" s="19">
        <v>4392586.2019999996</v>
      </c>
      <c r="T55" s="19">
        <v>2362.0239999999999</v>
      </c>
      <c r="U55" s="9">
        <v>2361.9479999999999</v>
      </c>
      <c r="V55" s="18" t="s">
        <v>31</v>
      </c>
      <c r="W55" s="19">
        <f>Table212[[#This Row],[DEMZ]]-Table212[[#This Row],[KnownZ]]</f>
        <v>-7.6000000000021828E-2</v>
      </c>
    </row>
    <row r="56" spans="1:23" x14ac:dyDescent="0.25">
      <c r="A56" s="6" t="s">
        <v>116</v>
      </c>
      <c r="B56" s="19">
        <v>472909.87599999999</v>
      </c>
      <c r="C56" s="19">
        <v>4387517.8049999997</v>
      </c>
      <c r="D56" s="19">
        <v>2139.4380000000001</v>
      </c>
      <c r="E56" s="19">
        <v>2139.4029999999998</v>
      </c>
      <c r="F56" s="18" t="s">
        <v>31</v>
      </c>
      <c r="G56" s="17">
        <v>-3.5000000000000003E-2</v>
      </c>
      <c r="I56" s="6" t="s">
        <v>116</v>
      </c>
      <c r="J56" s="19">
        <v>472909.87599999999</v>
      </c>
      <c r="K56" s="19">
        <v>4387517.8049999997</v>
      </c>
      <c r="L56" s="19">
        <v>2139.4380000000001</v>
      </c>
      <c r="M56" s="19">
        <v>2139.4029999999998</v>
      </c>
      <c r="N56" s="18" t="s">
        <v>31</v>
      </c>
      <c r="O56" s="19">
        <v>-3.5000000000000003E-2</v>
      </c>
      <c r="Q56" s="6" t="s">
        <v>116</v>
      </c>
      <c r="R56" s="19">
        <v>472909.87599999999</v>
      </c>
      <c r="S56" s="19">
        <v>4387517.8049999997</v>
      </c>
      <c r="T56" s="19">
        <v>2139.4380000000001</v>
      </c>
      <c r="U56" s="9">
        <v>2139.4029999999998</v>
      </c>
      <c r="V56" s="18" t="s">
        <v>31</v>
      </c>
      <c r="W56" s="19">
        <f>Table212[[#This Row],[DEMZ]]-Table212[[#This Row],[KnownZ]]</f>
        <v>-3.5000000000309228E-2</v>
      </c>
    </row>
    <row r="57" spans="1:23" x14ac:dyDescent="0.25">
      <c r="A57" s="6" t="s">
        <v>117</v>
      </c>
      <c r="B57" s="19">
        <v>465872.20199999999</v>
      </c>
      <c r="C57" s="19">
        <v>4368727.9189999998</v>
      </c>
      <c r="D57" s="19">
        <v>2574.38</v>
      </c>
      <c r="E57" s="19">
        <v>2574.386</v>
      </c>
      <c r="F57" s="18" t="s">
        <v>31</v>
      </c>
      <c r="G57" s="17">
        <v>6.0000000000000001E-3</v>
      </c>
      <c r="I57" s="6" t="s">
        <v>117</v>
      </c>
      <c r="J57" s="19">
        <v>465872.20199999999</v>
      </c>
      <c r="K57" s="19">
        <v>4368727.9189999998</v>
      </c>
      <c r="L57" s="19">
        <v>2574.38</v>
      </c>
      <c r="M57" s="19">
        <v>2574.386</v>
      </c>
      <c r="N57" s="18" t="s">
        <v>31</v>
      </c>
      <c r="O57" s="19">
        <v>6.0000000000000001E-3</v>
      </c>
      <c r="Q57" s="6" t="s">
        <v>117</v>
      </c>
      <c r="R57" s="19">
        <v>465872.20199999999</v>
      </c>
      <c r="S57" s="19">
        <v>4368727.9189999998</v>
      </c>
      <c r="T57" s="19">
        <v>2574.38</v>
      </c>
      <c r="U57" s="9">
        <v>2574.3879999999999</v>
      </c>
      <c r="V57" s="18" t="s">
        <v>31</v>
      </c>
      <c r="W57" s="19">
        <f>Table212[[#This Row],[DEMZ]]-Table212[[#This Row],[KnownZ]]</f>
        <v>7.9999999998108251E-3</v>
      </c>
    </row>
    <row r="58" spans="1:23" x14ac:dyDescent="0.25">
      <c r="A58" s="6" t="s">
        <v>118</v>
      </c>
      <c r="B58" s="19">
        <v>478550.25099999999</v>
      </c>
      <c r="C58" s="19">
        <v>4378046.858</v>
      </c>
      <c r="D58" s="19">
        <v>2414.3389999999999</v>
      </c>
      <c r="E58" s="19">
        <v>2414.3429999999998</v>
      </c>
      <c r="F58" s="18" t="s">
        <v>31</v>
      </c>
      <c r="G58" s="17">
        <v>4.0000000000000001E-3</v>
      </c>
      <c r="I58" s="6" t="s">
        <v>118</v>
      </c>
      <c r="J58" s="19">
        <v>478550.25099999999</v>
      </c>
      <c r="K58" s="19">
        <v>4378046.858</v>
      </c>
      <c r="L58" s="19">
        <v>2414.3389999999999</v>
      </c>
      <c r="M58" s="19">
        <v>2414.326</v>
      </c>
      <c r="N58" s="18" t="s">
        <v>31</v>
      </c>
      <c r="O58" s="19">
        <v>-1.2999999999999999E-2</v>
      </c>
      <c r="Q58" s="6" t="s">
        <v>118</v>
      </c>
      <c r="R58" s="19">
        <v>478550.25099999999</v>
      </c>
      <c r="S58" s="19">
        <v>4378046.858</v>
      </c>
      <c r="T58" s="19">
        <v>2414.3389999999999</v>
      </c>
      <c r="U58" s="9">
        <v>2414.3240000000001</v>
      </c>
      <c r="V58" s="18" t="s">
        <v>31</v>
      </c>
      <c r="W58" s="19">
        <f>Table212[[#This Row],[DEMZ]]-Table212[[#This Row],[KnownZ]]</f>
        <v>-1.4999999999872671E-2</v>
      </c>
    </row>
    <row r="59" spans="1:23" x14ac:dyDescent="0.25">
      <c r="A59" s="6" t="s">
        <v>119</v>
      </c>
      <c r="B59" s="19">
        <v>484455.18</v>
      </c>
      <c r="C59" s="19">
        <v>4385267.8119999999</v>
      </c>
      <c r="D59" s="19">
        <v>1855.5170000000001</v>
      </c>
      <c r="E59" s="19">
        <v>1855.617</v>
      </c>
      <c r="F59" s="18" t="s">
        <v>31</v>
      </c>
      <c r="G59" s="17">
        <v>0.1</v>
      </c>
      <c r="I59" s="6" t="s">
        <v>119</v>
      </c>
      <c r="J59" s="19">
        <v>484455.18</v>
      </c>
      <c r="K59" s="19">
        <v>4385267.8119999999</v>
      </c>
      <c r="L59" s="19">
        <v>1855.5170000000001</v>
      </c>
      <c r="M59" s="19">
        <v>1855.604</v>
      </c>
      <c r="N59" s="18" t="s">
        <v>31</v>
      </c>
      <c r="O59" s="19">
        <v>8.6999999999999994E-2</v>
      </c>
      <c r="Q59" s="6" t="s">
        <v>119</v>
      </c>
      <c r="R59" s="19">
        <v>484455.18</v>
      </c>
      <c r="S59" s="19">
        <v>4385267.8119999999</v>
      </c>
      <c r="T59" s="19">
        <v>1855.5170000000001</v>
      </c>
      <c r="U59" s="9">
        <v>1855.587</v>
      </c>
      <c r="V59" s="18" t="s">
        <v>31</v>
      </c>
      <c r="W59" s="19">
        <f>Table212[[#This Row],[DEMZ]]-Table212[[#This Row],[KnownZ]]</f>
        <v>6.9999999999936335E-2</v>
      </c>
    </row>
    <row r="60" spans="1:23" x14ac:dyDescent="0.25">
      <c r="A60" s="6" t="s">
        <v>120</v>
      </c>
      <c r="B60" s="19">
        <v>496723.255</v>
      </c>
      <c r="C60" s="19">
        <v>4379104.8550000004</v>
      </c>
      <c r="D60" s="19">
        <v>1648.576</v>
      </c>
      <c r="E60" s="19">
        <v>1648.5119999999999</v>
      </c>
      <c r="F60" s="18" t="s">
        <v>31</v>
      </c>
      <c r="G60" s="17">
        <v>-6.4000000000000001E-2</v>
      </c>
      <c r="I60" s="6" t="s">
        <v>120</v>
      </c>
      <c r="J60" s="19">
        <v>496723.255</v>
      </c>
      <c r="K60" s="19">
        <v>4379104.8550000004</v>
      </c>
      <c r="L60" s="19">
        <v>1648.576</v>
      </c>
      <c r="M60" s="19">
        <v>1648.5119999999999</v>
      </c>
      <c r="N60" s="18" t="s">
        <v>31</v>
      </c>
      <c r="O60" s="19">
        <v>-6.4000000000000001E-2</v>
      </c>
      <c r="Q60" s="6" t="s">
        <v>120</v>
      </c>
      <c r="R60" s="19">
        <v>496723.255</v>
      </c>
      <c r="S60" s="19">
        <v>4379104.8550000004</v>
      </c>
      <c r="T60" s="19">
        <v>1648.576</v>
      </c>
      <c r="U60" s="9">
        <v>1648.5319999999999</v>
      </c>
      <c r="V60" s="18" t="s">
        <v>31</v>
      </c>
      <c r="W60" s="19">
        <f>Table212[[#This Row],[DEMZ]]-Table212[[#This Row],[KnownZ]]</f>
        <v>-4.4000000000096406E-2</v>
      </c>
    </row>
    <row r="61" spans="1:23" x14ac:dyDescent="0.25">
      <c r="A61" s="6" t="s">
        <v>121</v>
      </c>
      <c r="B61" s="19">
        <v>496680.49200000003</v>
      </c>
      <c r="C61" s="19">
        <v>4373043.6179999998</v>
      </c>
      <c r="D61" s="19">
        <v>1710.692</v>
      </c>
      <c r="E61" s="19">
        <v>1710.896</v>
      </c>
      <c r="F61" s="18" t="s">
        <v>31</v>
      </c>
      <c r="G61" s="17">
        <v>0.20399999999999999</v>
      </c>
      <c r="I61" s="6" t="s">
        <v>121</v>
      </c>
      <c r="J61" s="19">
        <v>496680.49200000003</v>
      </c>
      <c r="K61" s="19">
        <v>4373043.6179999998</v>
      </c>
      <c r="L61" s="19">
        <v>1710.692</v>
      </c>
      <c r="M61" s="19">
        <v>1710.818</v>
      </c>
      <c r="N61" s="18" t="s">
        <v>31</v>
      </c>
      <c r="O61" s="19">
        <v>0.126</v>
      </c>
      <c r="Q61" s="6" t="s">
        <v>121</v>
      </c>
      <c r="R61" s="19">
        <v>496680.49200000003</v>
      </c>
      <c r="S61" s="19">
        <v>4373043.6179999998</v>
      </c>
      <c r="T61" s="19">
        <v>1710.692</v>
      </c>
      <c r="U61" s="9">
        <v>1710.8140000000001</v>
      </c>
      <c r="V61" s="18" t="s">
        <v>31</v>
      </c>
      <c r="W61" s="19">
        <f>Table212[[#This Row],[DEMZ]]-Table212[[#This Row],[KnownZ]]</f>
        <v>0.12200000000007094</v>
      </c>
    </row>
    <row r="62" spans="1:23" x14ac:dyDescent="0.25">
      <c r="A62" s="6" t="s">
        <v>122</v>
      </c>
      <c r="B62" s="19">
        <v>503338.78399999999</v>
      </c>
      <c r="C62" s="19">
        <v>4365262.3839999996</v>
      </c>
      <c r="D62" s="19">
        <v>1778.191</v>
      </c>
      <c r="E62" s="19">
        <v>1778.22</v>
      </c>
      <c r="F62" s="18" t="s">
        <v>31</v>
      </c>
      <c r="G62" s="17">
        <v>2.9000000000000001E-2</v>
      </c>
      <c r="I62" s="6" t="s">
        <v>122</v>
      </c>
      <c r="J62" s="19">
        <v>503338.78399999999</v>
      </c>
      <c r="K62" s="19">
        <v>4365262.3839999996</v>
      </c>
      <c r="L62" s="19">
        <v>1778.191</v>
      </c>
      <c r="M62" s="19">
        <v>1778.22</v>
      </c>
      <c r="N62" s="18" t="s">
        <v>31</v>
      </c>
      <c r="O62" s="19">
        <v>2.9000000000000001E-2</v>
      </c>
      <c r="Q62" s="6" t="s">
        <v>122</v>
      </c>
      <c r="R62" s="19">
        <v>503338.78399999999</v>
      </c>
      <c r="S62" s="19">
        <v>4365262.3839999996</v>
      </c>
      <c r="T62" s="19">
        <v>1778.191</v>
      </c>
      <c r="U62" s="9">
        <v>1778.22</v>
      </c>
      <c r="V62" s="18" t="s">
        <v>31</v>
      </c>
      <c r="W62" s="19">
        <f>Table212[[#This Row],[DEMZ]]-Table212[[#This Row],[KnownZ]]</f>
        <v>2.8999999999996362E-2</v>
      </c>
    </row>
    <row r="63" spans="1:23" x14ac:dyDescent="0.25">
      <c r="A63" s="6" t="s">
        <v>123</v>
      </c>
      <c r="B63" s="19">
        <v>503741.745</v>
      </c>
      <c r="C63" s="19">
        <v>4343461.26</v>
      </c>
      <c r="D63" s="19">
        <v>1963.999</v>
      </c>
      <c r="E63" s="19">
        <v>1963.9880000000001</v>
      </c>
      <c r="F63" s="18" t="s">
        <v>31</v>
      </c>
      <c r="G63" s="17">
        <v>-1.0999999999999999E-2</v>
      </c>
      <c r="I63" s="6" t="s">
        <v>123</v>
      </c>
      <c r="J63" s="19">
        <v>503741.745</v>
      </c>
      <c r="K63" s="19">
        <v>4343461.26</v>
      </c>
      <c r="L63" s="19">
        <v>1963.999</v>
      </c>
      <c r="M63" s="19">
        <v>1963.973</v>
      </c>
      <c r="N63" s="18" t="s">
        <v>31</v>
      </c>
      <c r="O63" s="19">
        <v>-2.5999999999999999E-2</v>
      </c>
      <c r="Q63" s="6" t="s">
        <v>123</v>
      </c>
      <c r="R63" s="19">
        <v>503741.745</v>
      </c>
      <c r="S63" s="19">
        <v>4343461.26</v>
      </c>
      <c r="T63" s="19">
        <v>1963.999</v>
      </c>
      <c r="U63" s="9">
        <v>1963.9829999999999</v>
      </c>
      <c r="V63" s="18" t="s">
        <v>31</v>
      </c>
      <c r="W63" s="19">
        <f>Table212[[#This Row],[DEMZ]]-Table212[[#This Row],[KnownZ]]</f>
        <v>-1.6000000000076398E-2</v>
      </c>
    </row>
    <row r="64" spans="1:23" x14ac:dyDescent="0.25">
      <c r="A64" s="6" t="s">
        <v>124</v>
      </c>
      <c r="B64" s="19">
        <v>506405.78499999997</v>
      </c>
      <c r="C64" s="19">
        <v>4339442.46</v>
      </c>
      <c r="D64" s="19">
        <v>2091.4389999999999</v>
      </c>
      <c r="E64" s="19">
        <v>2091.3589999999999</v>
      </c>
      <c r="F64" s="18" t="s">
        <v>31</v>
      </c>
      <c r="G64" s="17">
        <v>-0.08</v>
      </c>
      <c r="I64" s="6" t="s">
        <v>124</v>
      </c>
      <c r="J64" s="19">
        <v>506405.78499999997</v>
      </c>
      <c r="K64" s="19">
        <v>4339442.46</v>
      </c>
      <c r="L64" s="19">
        <v>2091.4389999999999</v>
      </c>
      <c r="M64" s="19">
        <v>2091.3589999999999</v>
      </c>
      <c r="N64" s="18" t="s">
        <v>31</v>
      </c>
      <c r="O64" s="19">
        <v>-0.08</v>
      </c>
      <c r="Q64" s="6" t="s">
        <v>124</v>
      </c>
      <c r="R64" s="19">
        <v>506405.78499999997</v>
      </c>
      <c r="S64" s="19">
        <v>4339442.46</v>
      </c>
      <c r="T64" s="19">
        <v>2091.4389999999999</v>
      </c>
      <c r="U64" s="9">
        <v>2091.357</v>
      </c>
      <c r="V64" s="18" t="s">
        <v>31</v>
      </c>
      <c r="W64" s="19">
        <f>Table212[[#This Row],[DEMZ]]-Table212[[#This Row],[KnownZ]]</f>
        <v>-8.1999999999879947E-2</v>
      </c>
    </row>
    <row r="65" spans="1:23" x14ac:dyDescent="0.25">
      <c r="A65" s="6" t="s">
        <v>125</v>
      </c>
      <c r="B65" s="19">
        <v>510352.84100000001</v>
      </c>
      <c r="C65" s="19">
        <v>4343680.1770000001</v>
      </c>
      <c r="D65" s="19">
        <v>2017.3610000000001</v>
      </c>
      <c r="E65" s="19">
        <v>2017.4780000000001</v>
      </c>
      <c r="F65" s="18" t="s">
        <v>31</v>
      </c>
      <c r="G65" s="17">
        <v>0.11700000000000001</v>
      </c>
      <c r="I65" s="6" t="s">
        <v>125</v>
      </c>
      <c r="J65" s="19">
        <v>510352.84100000001</v>
      </c>
      <c r="K65" s="19">
        <v>4343680.1770000001</v>
      </c>
      <c r="L65" s="19">
        <v>2017.3610000000001</v>
      </c>
      <c r="M65" s="19">
        <v>2017.4780000000001</v>
      </c>
      <c r="N65" s="18" t="s">
        <v>31</v>
      </c>
      <c r="O65" s="19">
        <v>0.11700000000000001</v>
      </c>
      <c r="Q65" s="6" t="s">
        <v>125</v>
      </c>
      <c r="R65" s="19">
        <v>510352.84100000001</v>
      </c>
      <c r="S65" s="19">
        <v>4343680.1770000001</v>
      </c>
      <c r="T65" s="19">
        <v>2017.3610000000001</v>
      </c>
      <c r="U65" s="9">
        <v>2017.4680000000001</v>
      </c>
      <c r="V65" s="18" t="s">
        <v>31</v>
      </c>
      <c r="W65" s="19">
        <f>Table212[[#This Row],[DEMZ]]-Table212[[#This Row],[KnownZ]]</f>
        <v>0.1069999999999709</v>
      </c>
    </row>
    <row r="66" spans="1:23" x14ac:dyDescent="0.25">
      <c r="A66" s="6" t="s">
        <v>126</v>
      </c>
      <c r="B66" s="19">
        <v>525949.71699999995</v>
      </c>
      <c r="C66" s="19">
        <v>4342070.1710000001</v>
      </c>
      <c r="D66" s="19">
        <v>2081.9630000000002</v>
      </c>
      <c r="E66" s="19">
        <v>2082.08</v>
      </c>
      <c r="F66" s="18" t="s">
        <v>31</v>
      </c>
      <c r="G66" s="17">
        <v>0.11700000000000001</v>
      </c>
      <c r="I66" s="6" t="s">
        <v>126</v>
      </c>
      <c r="J66" s="19">
        <v>525949.71699999995</v>
      </c>
      <c r="K66" s="19">
        <v>4342070.1710000001</v>
      </c>
      <c r="L66" s="19">
        <v>2081.9630000000002</v>
      </c>
      <c r="M66" s="19">
        <v>2082.08</v>
      </c>
      <c r="N66" s="18" t="s">
        <v>31</v>
      </c>
      <c r="O66" s="19">
        <v>0.11700000000000001</v>
      </c>
      <c r="Q66" s="6" t="s">
        <v>126</v>
      </c>
      <c r="R66" s="19">
        <v>525949.71699999995</v>
      </c>
      <c r="S66" s="19">
        <v>4342070.1710000001</v>
      </c>
      <c r="T66" s="19">
        <v>2081.9630000000002</v>
      </c>
      <c r="U66" s="9">
        <v>2082.0819999999999</v>
      </c>
      <c r="V66" s="18" t="s">
        <v>31</v>
      </c>
      <c r="W66" s="19">
        <f>Table212[[#This Row],[DEMZ]]-Table212[[#This Row],[KnownZ]]</f>
        <v>0.11899999999968713</v>
      </c>
    </row>
    <row r="67" spans="1:23" x14ac:dyDescent="0.25">
      <c r="A67" s="6" t="s">
        <v>127</v>
      </c>
      <c r="B67" s="19">
        <v>522957.27799999999</v>
      </c>
      <c r="C67" s="19">
        <v>4355095.915</v>
      </c>
      <c r="D67" s="19">
        <v>2016.2729999999999</v>
      </c>
      <c r="E67" s="19">
        <v>2016.337</v>
      </c>
      <c r="F67" s="18" t="s">
        <v>31</v>
      </c>
      <c r="G67" s="17">
        <v>6.4000000000000001E-2</v>
      </c>
      <c r="I67" s="6" t="s">
        <v>127</v>
      </c>
      <c r="J67" s="19">
        <v>522957.27799999999</v>
      </c>
      <c r="K67" s="19">
        <v>4355095.915</v>
      </c>
      <c r="L67" s="19">
        <v>2016.2729999999999</v>
      </c>
      <c r="M67" s="19">
        <v>2016.337</v>
      </c>
      <c r="N67" s="18" t="s">
        <v>31</v>
      </c>
      <c r="O67" s="19">
        <v>6.4000000000000001E-2</v>
      </c>
      <c r="Q67" s="6" t="s">
        <v>127</v>
      </c>
      <c r="R67" s="19">
        <v>522957.27799999999</v>
      </c>
      <c r="S67" s="19">
        <v>4355095.915</v>
      </c>
      <c r="T67" s="19">
        <v>2016.2729999999999</v>
      </c>
      <c r="U67" s="9">
        <v>2016.3389999999999</v>
      </c>
      <c r="V67" s="18" t="s">
        <v>31</v>
      </c>
      <c r="W67" s="19">
        <f>Table212[[#This Row],[DEMZ]]-Table212[[#This Row],[KnownZ]]</f>
        <v>6.6000000000030923E-2</v>
      </c>
    </row>
    <row r="68" spans="1:23" x14ac:dyDescent="0.25">
      <c r="A68" s="6" t="s">
        <v>128</v>
      </c>
      <c r="B68" s="19">
        <v>521204.96299999999</v>
      </c>
      <c r="C68" s="19">
        <v>4360183.1390000004</v>
      </c>
      <c r="D68" s="19">
        <v>1871.675</v>
      </c>
      <c r="E68" s="19">
        <v>1871.682</v>
      </c>
      <c r="F68" s="18" t="s">
        <v>31</v>
      </c>
      <c r="G68" s="17">
        <v>7.0000000000000001E-3</v>
      </c>
      <c r="I68" s="6" t="s">
        <v>128</v>
      </c>
      <c r="J68" s="19">
        <v>521204.96299999999</v>
      </c>
      <c r="K68" s="19">
        <v>4360183.1390000004</v>
      </c>
      <c r="L68" s="19">
        <v>1871.675</v>
      </c>
      <c r="M68" s="19">
        <v>1871.682</v>
      </c>
      <c r="N68" s="18" t="s">
        <v>31</v>
      </c>
      <c r="O68" s="19">
        <v>7.0000000000000001E-3</v>
      </c>
      <c r="Q68" s="6" t="s">
        <v>128</v>
      </c>
      <c r="R68" s="19">
        <v>521204.96299999999</v>
      </c>
      <c r="S68" s="19">
        <v>4360183.1390000004</v>
      </c>
      <c r="T68" s="19">
        <v>1871.675</v>
      </c>
      <c r="U68" s="9">
        <v>1871.6849999999999</v>
      </c>
      <c r="V68" s="18" t="s">
        <v>31</v>
      </c>
      <c r="W68" s="19">
        <f>Table212[[#This Row],[DEMZ]]-Table212[[#This Row],[KnownZ]]</f>
        <v>9.9999999999909051E-3</v>
      </c>
    </row>
    <row r="69" spans="1:23" x14ac:dyDescent="0.25">
      <c r="A69" s="6" t="s">
        <v>129</v>
      </c>
      <c r="B69" s="19">
        <v>516845.11800000002</v>
      </c>
      <c r="C69" s="19">
        <v>4378311.3099999996</v>
      </c>
      <c r="D69" s="19">
        <v>1763.78</v>
      </c>
      <c r="E69" s="19">
        <v>1763.877</v>
      </c>
      <c r="F69" s="18" t="s">
        <v>31</v>
      </c>
      <c r="G69" s="17">
        <v>9.7000000000000003E-2</v>
      </c>
      <c r="I69" s="6" t="s">
        <v>129</v>
      </c>
      <c r="J69" s="19">
        <v>516845.11800000002</v>
      </c>
      <c r="K69" s="19">
        <v>4378311.3099999996</v>
      </c>
      <c r="L69" s="19">
        <v>1763.78</v>
      </c>
      <c r="M69" s="19">
        <v>1763.867</v>
      </c>
      <c r="N69" s="18" t="s">
        <v>31</v>
      </c>
      <c r="O69" s="19">
        <v>8.6999999999999994E-2</v>
      </c>
      <c r="Q69" s="6" t="s">
        <v>129</v>
      </c>
      <c r="R69" s="19">
        <v>516845.11800000002</v>
      </c>
      <c r="S69" s="19">
        <v>4378311.3099999996</v>
      </c>
      <c r="T69" s="19">
        <v>1763.78</v>
      </c>
      <c r="U69" s="9">
        <v>1763.867</v>
      </c>
      <c r="V69" s="18" t="s">
        <v>31</v>
      </c>
      <c r="W69" s="19">
        <f>Table212[[#This Row],[DEMZ]]-Table212[[#This Row],[KnownZ]]</f>
        <v>8.6999999999989086E-2</v>
      </c>
    </row>
    <row r="70" spans="1:23" x14ac:dyDescent="0.25">
      <c r="A70" s="6" t="s">
        <v>130</v>
      </c>
      <c r="B70" s="19">
        <v>529061.16299999994</v>
      </c>
      <c r="C70" s="19">
        <v>4379700.8859999999</v>
      </c>
      <c r="D70" s="19">
        <v>1881.835</v>
      </c>
      <c r="E70" s="19">
        <v>1881.827</v>
      </c>
      <c r="F70" s="18" t="s">
        <v>31</v>
      </c>
      <c r="G70" s="17">
        <v>-8.0000000000000002E-3</v>
      </c>
      <c r="I70" s="6" t="s">
        <v>130</v>
      </c>
      <c r="J70" s="19">
        <v>529061.16299999994</v>
      </c>
      <c r="K70" s="19">
        <v>4379700.8859999999</v>
      </c>
      <c r="L70" s="19">
        <v>1881.835</v>
      </c>
      <c r="M70" s="19">
        <v>1881.827</v>
      </c>
      <c r="N70" s="18" t="s">
        <v>31</v>
      </c>
      <c r="O70" s="19">
        <v>-8.0000000000000002E-3</v>
      </c>
      <c r="Q70" s="6" t="s">
        <v>130</v>
      </c>
      <c r="R70" s="19">
        <v>529061.16299999994</v>
      </c>
      <c r="S70" s="19">
        <v>4379700.8859999999</v>
      </c>
      <c r="T70" s="19">
        <v>1881.835</v>
      </c>
      <c r="U70" s="9">
        <v>1881.8309999999999</v>
      </c>
      <c r="V70" s="18" t="s">
        <v>31</v>
      </c>
      <c r="W70" s="19">
        <f>Table212[[#This Row],[DEMZ]]-Table212[[#This Row],[KnownZ]]</f>
        <v>-4.0000000001327862E-3</v>
      </c>
    </row>
    <row r="71" spans="1:23" x14ac:dyDescent="0.25">
      <c r="A71" s="6" t="s">
        <v>131</v>
      </c>
      <c r="B71" s="19">
        <v>533310.61600000004</v>
      </c>
      <c r="C71" s="19">
        <v>4379645.1639999999</v>
      </c>
      <c r="D71" s="19">
        <v>1814.4380000000001</v>
      </c>
      <c r="E71" s="19">
        <v>1814.3810000000001</v>
      </c>
      <c r="F71" s="18" t="s">
        <v>31</v>
      </c>
      <c r="G71" s="17">
        <v>-5.7000000000000002E-2</v>
      </c>
      <c r="I71" s="6" t="s">
        <v>131</v>
      </c>
      <c r="J71" s="19">
        <v>533310.61600000004</v>
      </c>
      <c r="K71" s="19">
        <v>4379645.1639999999</v>
      </c>
      <c r="L71" s="19">
        <v>1814.4380000000001</v>
      </c>
      <c r="M71" s="19">
        <v>1814.3810000000001</v>
      </c>
      <c r="N71" s="18" t="s">
        <v>31</v>
      </c>
      <c r="O71" s="19">
        <v>-5.7000000000000002E-2</v>
      </c>
      <c r="Q71" s="6" t="s">
        <v>131</v>
      </c>
      <c r="R71" s="19">
        <v>533310.61600000004</v>
      </c>
      <c r="S71" s="19">
        <v>4379645.1639999999</v>
      </c>
      <c r="T71" s="19">
        <v>1814.4380000000001</v>
      </c>
      <c r="U71" s="9">
        <v>1814.377</v>
      </c>
      <c r="V71" s="18" t="s">
        <v>31</v>
      </c>
      <c r="W71" s="19">
        <f>Table212[[#This Row],[DEMZ]]-Table212[[#This Row],[KnownZ]]</f>
        <v>-6.1000000000149157E-2</v>
      </c>
    </row>
    <row r="72" spans="1:23" x14ac:dyDescent="0.25">
      <c r="A72" s="6" t="s">
        <v>132</v>
      </c>
      <c r="B72" s="19">
        <v>535741.97100000002</v>
      </c>
      <c r="C72" s="19">
        <v>4387671.3619999997</v>
      </c>
      <c r="D72" s="19">
        <v>1824.5070000000001</v>
      </c>
      <c r="E72" s="19">
        <v>1824.386</v>
      </c>
      <c r="F72" s="18" t="s">
        <v>31</v>
      </c>
      <c r="G72" s="17">
        <v>-0.121</v>
      </c>
      <c r="I72" s="6" t="s">
        <v>132</v>
      </c>
      <c r="J72" s="19">
        <v>535741.97100000002</v>
      </c>
      <c r="K72" s="19">
        <v>4387671.3619999997</v>
      </c>
      <c r="L72" s="19">
        <v>1824.5070000000001</v>
      </c>
      <c r="M72" s="19">
        <v>1824.386</v>
      </c>
      <c r="N72" s="18" t="s">
        <v>31</v>
      </c>
      <c r="O72" s="19">
        <v>-0.121</v>
      </c>
      <c r="Q72" s="6" t="s">
        <v>132</v>
      </c>
      <c r="R72" s="19">
        <v>535741.97100000002</v>
      </c>
      <c r="S72" s="19">
        <v>4387671.3619999997</v>
      </c>
      <c r="T72" s="19">
        <v>1824.5070000000001</v>
      </c>
      <c r="U72" s="9">
        <v>1824.3720000000001</v>
      </c>
      <c r="V72" s="18" t="s">
        <v>31</v>
      </c>
      <c r="W72" s="19">
        <f>Table212[[#This Row],[DEMZ]]-Table212[[#This Row],[KnownZ]]</f>
        <v>-0.13499999999999091</v>
      </c>
    </row>
    <row r="73" spans="1:23" x14ac:dyDescent="0.25">
      <c r="A73" s="6" t="s">
        <v>133</v>
      </c>
      <c r="B73" s="19">
        <v>534152.32400000002</v>
      </c>
      <c r="C73" s="19">
        <v>4399514.176</v>
      </c>
      <c r="D73" s="19">
        <v>1685.048</v>
      </c>
      <c r="E73" s="19">
        <v>1685.183</v>
      </c>
      <c r="F73" s="18" t="s">
        <v>31</v>
      </c>
      <c r="G73" s="17">
        <v>0.13500000000000001</v>
      </c>
      <c r="I73" s="6" t="s">
        <v>133</v>
      </c>
      <c r="J73" s="19">
        <v>534152.32400000002</v>
      </c>
      <c r="K73" s="19">
        <v>4399514.176</v>
      </c>
      <c r="L73" s="19">
        <v>1685.048</v>
      </c>
      <c r="M73" s="19">
        <v>1685.0550000000001</v>
      </c>
      <c r="N73" s="18" t="s">
        <v>31</v>
      </c>
      <c r="O73" s="19">
        <v>7.0000000000000001E-3</v>
      </c>
      <c r="Q73" s="6" t="s">
        <v>133</v>
      </c>
      <c r="R73" s="19">
        <v>534152.32400000002</v>
      </c>
      <c r="S73" s="19">
        <v>4399514.176</v>
      </c>
      <c r="T73" s="19">
        <v>1685.048</v>
      </c>
      <c r="U73" s="9">
        <v>1685.058</v>
      </c>
      <c r="V73" s="18" t="s">
        <v>31</v>
      </c>
      <c r="W73" s="19">
        <f>Table212[[#This Row],[DEMZ]]-Table212[[#This Row],[KnownZ]]</f>
        <v>9.9999999999909051E-3</v>
      </c>
    </row>
    <row r="74" spans="1:23" x14ac:dyDescent="0.25">
      <c r="A74" s="6" t="s">
        <v>134</v>
      </c>
      <c r="B74" s="19">
        <v>548579.77399999998</v>
      </c>
      <c r="C74" s="19">
        <v>4399168.7180000003</v>
      </c>
      <c r="D74" s="19">
        <v>1681.3630000000001</v>
      </c>
      <c r="E74" s="19">
        <v>1681.4079999999999</v>
      </c>
      <c r="F74" s="18" t="s">
        <v>31</v>
      </c>
      <c r="G74" s="17">
        <v>4.4999999999999998E-2</v>
      </c>
      <c r="I74" s="6" t="s">
        <v>134</v>
      </c>
      <c r="J74" s="19">
        <v>548579.77399999998</v>
      </c>
      <c r="K74" s="19">
        <v>4399168.7180000003</v>
      </c>
      <c r="L74" s="19">
        <v>1681.3630000000001</v>
      </c>
      <c r="M74" s="19">
        <v>1681.403</v>
      </c>
      <c r="N74" s="18" t="s">
        <v>31</v>
      </c>
      <c r="O74" s="19">
        <v>0.04</v>
      </c>
      <c r="Q74" s="6" t="s">
        <v>134</v>
      </c>
      <c r="R74" s="19">
        <v>548579.77399999998</v>
      </c>
      <c r="S74" s="19">
        <v>4399168.7180000003</v>
      </c>
      <c r="T74" s="19">
        <v>1681.3630000000001</v>
      </c>
      <c r="U74" s="9">
        <v>1681.403</v>
      </c>
      <c r="V74" s="18" t="s">
        <v>31</v>
      </c>
      <c r="W74" s="19">
        <f>Table212[[#This Row],[DEMZ]]-Table212[[#This Row],[KnownZ]]</f>
        <v>3.999999999996362E-2</v>
      </c>
    </row>
    <row r="75" spans="1:23" x14ac:dyDescent="0.25">
      <c r="A75" s="6" t="s">
        <v>135</v>
      </c>
      <c r="B75" s="19">
        <v>553302.38</v>
      </c>
      <c r="C75" s="19">
        <v>4416578.9869999997</v>
      </c>
      <c r="D75" s="19">
        <v>1578.5540000000001</v>
      </c>
      <c r="E75" s="19">
        <v>1578.511</v>
      </c>
      <c r="F75" s="18" t="s">
        <v>31</v>
      </c>
      <c r="G75" s="17">
        <v>-4.2999999999999997E-2</v>
      </c>
      <c r="I75" s="6" t="s">
        <v>135</v>
      </c>
      <c r="J75" s="19">
        <v>553302.38</v>
      </c>
      <c r="K75" s="19">
        <v>4416578.9869999997</v>
      </c>
      <c r="L75" s="19">
        <v>1578.5540000000001</v>
      </c>
      <c r="M75" s="19">
        <v>1578.511</v>
      </c>
      <c r="N75" s="18" t="s">
        <v>31</v>
      </c>
      <c r="O75" s="19">
        <v>-4.2999999999999997E-2</v>
      </c>
      <c r="Q75" s="6" t="s">
        <v>135</v>
      </c>
      <c r="R75" s="19">
        <v>553302.38</v>
      </c>
      <c r="S75" s="19">
        <v>4416578.9869999997</v>
      </c>
      <c r="T75" s="19">
        <v>1578.5540000000001</v>
      </c>
      <c r="U75" s="9">
        <v>1578.5129999999999</v>
      </c>
      <c r="V75" s="18" t="s">
        <v>31</v>
      </c>
      <c r="W75" s="19">
        <f>Table212[[#This Row],[DEMZ]]-Table212[[#This Row],[KnownZ]]</f>
        <v>-4.1000000000167347E-2</v>
      </c>
    </row>
    <row r="76" spans="1:23" x14ac:dyDescent="0.25">
      <c r="A76" s="6" t="s">
        <v>136</v>
      </c>
      <c r="B76" s="19">
        <v>536031.79500000004</v>
      </c>
      <c r="C76" s="19">
        <v>4415028.5159999998</v>
      </c>
      <c r="D76" s="19">
        <v>1626.604</v>
      </c>
      <c r="E76" s="19">
        <v>1626.528</v>
      </c>
      <c r="F76" s="18" t="s">
        <v>31</v>
      </c>
      <c r="G76" s="17">
        <v>-7.5999999999999998E-2</v>
      </c>
      <c r="I76" s="6" t="s">
        <v>136</v>
      </c>
      <c r="J76" s="19">
        <v>536031.79500000004</v>
      </c>
      <c r="K76" s="19">
        <v>4415028.5159999998</v>
      </c>
      <c r="L76" s="19">
        <v>1626.604</v>
      </c>
      <c r="M76" s="19">
        <v>1626.52</v>
      </c>
      <c r="N76" s="18" t="s">
        <v>31</v>
      </c>
      <c r="O76" s="19">
        <v>-8.4000000000000005E-2</v>
      </c>
      <c r="Q76" s="6" t="s">
        <v>136</v>
      </c>
      <c r="R76" s="19">
        <v>536031.79500000004</v>
      </c>
      <c r="S76" s="19">
        <v>4415028.5159999998</v>
      </c>
      <c r="T76" s="19">
        <v>1626.604</v>
      </c>
      <c r="U76" s="9">
        <v>1626.521</v>
      </c>
      <c r="V76" s="18" t="s">
        <v>31</v>
      </c>
      <c r="W76" s="19">
        <f>Table212[[#This Row],[DEMZ]]-Table212[[#This Row],[KnownZ]]</f>
        <v>-8.3000000000083674E-2</v>
      </c>
    </row>
    <row r="77" spans="1:23" x14ac:dyDescent="0.25">
      <c r="A77" s="6" t="s">
        <v>137</v>
      </c>
      <c r="B77" s="19">
        <v>559565.18299999996</v>
      </c>
      <c r="C77" s="19">
        <v>4428056.6770000001</v>
      </c>
      <c r="D77" s="19">
        <v>1506.789</v>
      </c>
      <c r="E77" s="19">
        <v>1506.6980000000001</v>
      </c>
      <c r="F77" s="18" t="s">
        <v>31</v>
      </c>
      <c r="G77" s="17">
        <v>-9.0999999999999998E-2</v>
      </c>
      <c r="I77" s="6" t="s">
        <v>137</v>
      </c>
      <c r="J77" s="19">
        <v>559565.18299999996</v>
      </c>
      <c r="K77" s="19">
        <v>4428056.6770000001</v>
      </c>
      <c r="L77" s="19">
        <v>1506.789</v>
      </c>
      <c r="M77" s="19">
        <v>1506.6980000000001</v>
      </c>
      <c r="N77" s="18" t="s">
        <v>31</v>
      </c>
      <c r="O77" s="19">
        <v>-9.0999999999999998E-2</v>
      </c>
      <c r="Q77" s="6" t="s">
        <v>137</v>
      </c>
      <c r="R77" s="19">
        <v>559565.18299999996</v>
      </c>
      <c r="S77" s="19">
        <v>4428056.6770000001</v>
      </c>
      <c r="T77" s="19">
        <v>1506.789</v>
      </c>
      <c r="U77" s="9">
        <v>1506.7070000000001</v>
      </c>
      <c r="V77" s="18" t="s">
        <v>31</v>
      </c>
      <c r="W77" s="19">
        <f>Table212[[#This Row],[DEMZ]]-Table212[[#This Row],[KnownZ]]</f>
        <v>-8.1999999999879947E-2</v>
      </c>
    </row>
    <row r="78" spans="1:23" x14ac:dyDescent="0.25">
      <c r="A78" s="6" t="s">
        <v>138</v>
      </c>
      <c r="B78" s="19">
        <v>542157.28399999999</v>
      </c>
      <c r="C78" s="19">
        <v>4427947.8140000002</v>
      </c>
      <c r="D78" s="19">
        <v>1542.3230000000001</v>
      </c>
      <c r="E78" s="19">
        <v>1542.328</v>
      </c>
      <c r="F78" s="18" t="s">
        <v>31</v>
      </c>
      <c r="G78" s="17">
        <v>5.0000000000000001E-3</v>
      </c>
      <c r="I78" s="6" t="s">
        <v>138</v>
      </c>
      <c r="J78" s="19">
        <v>542157.28399999999</v>
      </c>
      <c r="K78" s="19">
        <v>4427947.8140000002</v>
      </c>
      <c r="L78" s="19">
        <v>1542.3230000000001</v>
      </c>
      <c r="M78" s="19">
        <v>1542.3</v>
      </c>
      <c r="N78" s="18" t="s">
        <v>31</v>
      </c>
      <c r="O78" s="19">
        <v>-2.3E-2</v>
      </c>
      <c r="Q78" s="6" t="s">
        <v>138</v>
      </c>
      <c r="R78" s="19">
        <v>542157.28399999999</v>
      </c>
      <c r="S78" s="19">
        <v>4427947.8140000002</v>
      </c>
      <c r="T78" s="19">
        <v>1542.3230000000001</v>
      </c>
      <c r="U78" s="9">
        <v>1542.2940000000001</v>
      </c>
      <c r="V78" s="18" t="s">
        <v>31</v>
      </c>
      <c r="W78" s="19">
        <f>Table212[[#This Row],[DEMZ]]-Table212[[#This Row],[KnownZ]]</f>
        <v>-2.8999999999996362E-2</v>
      </c>
    </row>
    <row r="79" spans="1:23" x14ac:dyDescent="0.25">
      <c r="A79" s="6" t="s">
        <v>139</v>
      </c>
      <c r="B79" s="19">
        <v>530685.777</v>
      </c>
      <c r="C79" s="19">
        <v>4427702.9040000001</v>
      </c>
      <c r="D79" s="19">
        <v>1567.4749999999999</v>
      </c>
      <c r="E79" s="19">
        <v>1567.479</v>
      </c>
      <c r="F79" s="18" t="s">
        <v>31</v>
      </c>
      <c r="G79" s="17">
        <v>4.0000000000000001E-3</v>
      </c>
      <c r="I79" s="6" t="s">
        <v>139</v>
      </c>
      <c r="J79" s="19">
        <v>530685.777</v>
      </c>
      <c r="K79" s="19">
        <v>4427702.9040000001</v>
      </c>
      <c r="L79" s="19">
        <v>1567.4749999999999</v>
      </c>
      <c r="M79" s="19">
        <v>1567.479</v>
      </c>
      <c r="N79" s="18" t="s">
        <v>31</v>
      </c>
      <c r="O79" s="19">
        <v>4.0000000000000001E-3</v>
      </c>
      <c r="Q79" s="6" t="s">
        <v>139</v>
      </c>
      <c r="R79" s="19">
        <v>530685.777</v>
      </c>
      <c r="S79" s="19">
        <v>4427702.9040000001</v>
      </c>
      <c r="T79" s="19">
        <v>1567.4749999999999</v>
      </c>
      <c r="U79" s="9">
        <v>1567.4639999999999</v>
      </c>
      <c r="V79" s="18" t="s">
        <v>31</v>
      </c>
      <c r="W79" s="19">
        <f>Table212[[#This Row],[DEMZ]]-Table212[[#This Row],[KnownZ]]</f>
        <v>-1.0999999999967258E-2</v>
      </c>
    </row>
    <row r="80" spans="1:23" x14ac:dyDescent="0.25">
      <c r="A80" s="6" t="s">
        <v>140</v>
      </c>
      <c r="B80" s="19">
        <v>521353.13299999997</v>
      </c>
      <c r="C80" s="19">
        <v>4426387.8459999999</v>
      </c>
      <c r="D80" s="19">
        <v>1555.183</v>
      </c>
      <c r="E80" s="19">
        <v>1555.2080000000001</v>
      </c>
      <c r="F80" s="18" t="s">
        <v>31</v>
      </c>
      <c r="G80" s="17">
        <v>2.5000000000000001E-2</v>
      </c>
      <c r="I80" s="6" t="s">
        <v>140</v>
      </c>
      <c r="J80" s="19">
        <v>521353.13299999997</v>
      </c>
      <c r="K80" s="19">
        <v>4426387.8459999999</v>
      </c>
      <c r="L80" s="19">
        <v>1555.183</v>
      </c>
      <c r="M80" s="19">
        <v>1555.1869999999999</v>
      </c>
      <c r="N80" s="18" t="s">
        <v>31</v>
      </c>
      <c r="O80" s="19">
        <v>4.0000000000000001E-3</v>
      </c>
      <c r="Q80" s="6" t="s">
        <v>140</v>
      </c>
      <c r="R80" s="19">
        <v>521353.13299999997</v>
      </c>
      <c r="S80" s="19">
        <v>4426387.8459999999</v>
      </c>
      <c r="T80" s="19">
        <v>1555.183</v>
      </c>
      <c r="U80" s="9">
        <v>1555.183</v>
      </c>
      <c r="V80" s="18" t="s">
        <v>31</v>
      </c>
      <c r="W80" s="19">
        <f>Table212[[#This Row],[DEMZ]]-Table212[[#This Row],[KnownZ]]</f>
        <v>0</v>
      </c>
    </row>
    <row r="81" spans="1:23" x14ac:dyDescent="0.25">
      <c r="A81" s="6" t="s">
        <v>141</v>
      </c>
      <c r="B81" s="19">
        <v>527412.19900000002</v>
      </c>
      <c r="C81" s="19">
        <v>4434321.199</v>
      </c>
      <c r="D81" s="19">
        <v>1505.9939999999999</v>
      </c>
      <c r="E81" s="19">
        <v>1506.018</v>
      </c>
      <c r="F81" s="18" t="s">
        <v>31</v>
      </c>
      <c r="G81" s="17">
        <v>2.4E-2</v>
      </c>
      <c r="I81" s="6" t="s">
        <v>141</v>
      </c>
      <c r="J81" s="19">
        <v>527412.19900000002</v>
      </c>
      <c r="K81" s="19">
        <v>4434321.199</v>
      </c>
      <c r="L81" s="19">
        <v>1505.9939999999999</v>
      </c>
      <c r="M81" s="19">
        <v>1506.018</v>
      </c>
      <c r="N81" s="18" t="s">
        <v>31</v>
      </c>
      <c r="O81" s="19">
        <v>2.4E-2</v>
      </c>
      <c r="Q81" s="6" t="s">
        <v>141</v>
      </c>
      <c r="R81" s="19">
        <v>527412.19900000002</v>
      </c>
      <c r="S81" s="19">
        <v>4434321.199</v>
      </c>
      <c r="T81" s="19">
        <v>1505.9939999999999</v>
      </c>
      <c r="U81" s="9">
        <v>1506.008</v>
      </c>
      <c r="V81" s="18" t="s">
        <v>31</v>
      </c>
      <c r="W81" s="19">
        <f>Table212[[#This Row],[DEMZ]]-Table212[[#This Row],[KnownZ]]</f>
        <v>1.4000000000123691E-2</v>
      </c>
    </row>
    <row r="82" spans="1:23" x14ac:dyDescent="0.25">
      <c r="A82" s="6" t="s">
        <v>142</v>
      </c>
      <c r="B82" s="19">
        <v>521586.66899999999</v>
      </c>
      <c r="C82" s="19">
        <v>4434313.7790000001</v>
      </c>
      <c r="D82" s="19">
        <v>1567.575</v>
      </c>
      <c r="E82" s="19">
        <v>1567.6189999999999</v>
      </c>
      <c r="F82" s="18" t="s">
        <v>31</v>
      </c>
      <c r="G82" s="17">
        <v>4.3999999999999997E-2</v>
      </c>
      <c r="I82" s="6" t="s">
        <v>142</v>
      </c>
      <c r="J82" s="19">
        <v>521586.66899999999</v>
      </c>
      <c r="K82" s="19">
        <v>4434313.7790000001</v>
      </c>
      <c r="L82" s="19">
        <v>1567.575</v>
      </c>
      <c r="M82" s="19">
        <v>1567.6189999999999</v>
      </c>
      <c r="N82" s="18" t="s">
        <v>31</v>
      </c>
      <c r="O82" s="19">
        <v>4.3999999999999997E-2</v>
      </c>
      <c r="Q82" s="6" t="s">
        <v>142</v>
      </c>
      <c r="R82" s="19">
        <v>521586.66899999999</v>
      </c>
      <c r="S82" s="19">
        <v>4434313.7790000001</v>
      </c>
      <c r="T82" s="19">
        <v>1567.575</v>
      </c>
      <c r="U82" s="9">
        <v>1567.6210000000001</v>
      </c>
      <c r="V82" s="18" t="s">
        <v>31</v>
      </c>
      <c r="W82" s="19">
        <f>Table212[[#This Row],[DEMZ]]-Table212[[#This Row],[KnownZ]]</f>
        <v>4.6000000000049113E-2</v>
      </c>
    </row>
    <row r="83" spans="1:23" x14ac:dyDescent="0.25">
      <c r="A83" s="6" t="s">
        <v>143</v>
      </c>
      <c r="B83" s="19">
        <v>516247.25199999998</v>
      </c>
      <c r="C83" s="19">
        <v>4434254.4330000002</v>
      </c>
      <c r="D83" s="19">
        <v>1503.614</v>
      </c>
      <c r="E83" s="19">
        <v>1503.6579999999999</v>
      </c>
      <c r="F83" s="18" t="s">
        <v>31</v>
      </c>
      <c r="G83" s="17">
        <v>4.3999999999999997E-2</v>
      </c>
      <c r="I83" s="6" t="s">
        <v>143</v>
      </c>
      <c r="J83" s="19">
        <v>516247.25199999998</v>
      </c>
      <c r="K83" s="19">
        <v>4434254.4330000002</v>
      </c>
      <c r="L83" s="19">
        <v>1503.614</v>
      </c>
      <c r="M83" s="19">
        <v>1503.6489999999999</v>
      </c>
      <c r="N83" s="18" t="s">
        <v>31</v>
      </c>
      <c r="O83" s="19">
        <v>3.5000000000000003E-2</v>
      </c>
      <c r="Q83" s="6" t="s">
        <v>143</v>
      </c>
      <c r="R83" s="19">
        <v>516247.25199999998</v>
      </c>
      <c r="S83" s="19">
        <v>4434254.4330000002</v>
      </c>
      <c r="T83" s="19">
        <v>1503.614</v>
      </c>
      <c r="U83" s="9">
        <v>1503.6469999999999</v>
      </c>
      <c r="V83" s="18" t="s">
        <v>31</v>
      </c>
      <c r="W83" s="19">
        <f>Table212[[#This Row],[DEMZ]]-Table212[[#This Row],[KnownZ]]</f>
        <v>3.2999999999901775E-2</v>
      </c>
    </row>
    <row r="84" spans="1:23" x14ac:dyDescent="0.25">
      <c r="A84" s="6" t="s">
        <v>144</v>
      </c>
      <c r="B84" s="19">
        <v>511300.65399999998</v>
      </c>
      <c r="C84" s="19">
        <v>4437415.5599999996</v>
      </c>
      <c r="D84" s="19">
        <v>1507.67</v>
      </c>
      <c r="E84" s="19">
        <v>1507.799</v>
      </c>
      <c r="F84" s="18" t="s">
        <v>31</v>
      </c>
      <c r="G84" s="17">
        <v>0.129</v>
      </c>
      <c r="I84" s="6" t="s">
        <v>144</v>
      </c>
      <c r="J84" s="19">
        <v>511300.65399999998</v>
      </c>
      <c r="K84" s="19">
        <v>4437415.5599999996</v>
      </c>
      <c r="L84" s="19">
        <v>1507.67</v>
      </c>
      <c r="M84" s="19">
        <v>1507.799</v>
      </c>
      <c r="N84" s="18" t="s">
        <v>31</v>
      </c>
      <c r="O84" s="19">
        <v>0.129</v>
      </c>
      <c r="Q84" s="6" t="s">
        <v>144</v>
      </c>
      <c r="R84" s="19">
        <v>511300.65399999998</v>
      </c>
      <c r="S84" s="19">
        <v>4437415.5599999996</v>
      </c>
      <c r="T84" s="19">
        <v>1507.67</v>
      </c>
      <c r="U84" s="9">
        <v>1507.7850000000001</v>
      </c>
      <c r="V84" s="18" t="s">
        <v>31</v>
      </c>
      <c r="W84" s="19">
        <f>Table212[[#This Row],[DEMZ]]-Table212[[#This Row],[KnownZ]]</f>
        <v>0.11500000000000909</v>
      </c>
    </row>
    <row r="85" spans="1:23" x14ac:dyDescent="0.25">
      <c r="A85" s="6" t="s">
        <v>145</v>
      </c>
      <c r="B85" s="19">
        <v>505979.01799999998</v>
      </c>
      <c r="C85" s="19">
        <v>4437623.2549999999</v>
      </c>
      <c r="D85" s="19">
        <v>1536.404</v>
      </c>
      <c r="E85" s="19">
        <v>1536.4469999999999</v>
      </c>
      <c r="F85" s="18" t="s">
        <v>31</v>
      </c>
      <c r="G85" s="17">
        <v>4.2999999999999997E-2</v>
      </c>
      <c r="I85" s="6" t="s">
        <v>145</v>
      </c>
      <c r="J85" s="19">
        <v>505979.01799999998</v>
      </c>
      <c r="K85" s="19">
        <v>4437623.2549999999</v>
      </c>
      <c r="L85" s="19">
        <v>1536.404</v>
      </c>
      <c r="M85" s="19">
        <v>1536.4469999999999</v>
      </c>
      <c r="N85" s="18" t="s">
        <v>31</v>
      </c>
      <c r="O85" s="19">
        <v>4.2999999999999997E-2</v>
      </c>
      <c r="Q85" s="6" t="s">
        <v>145</v>
      </c>
      <c r="R85" s="19">
        <v>505979.01799999998</v>
      </c>
      <c r="S85" s="19">
        <v>4437623.2549999999</v>
      </c>
      <c r="T85" s="19">
        <v>1536.404</v>
      </c>
      <c r="U85" s="9">
        <v>1536.434</v>
      </c>
      <c r="V85" s="18" t="s">
        <v>31</v>
      </c>
      <c r="W85" s="19">
        <f>Table212[[#This Row],[DEMZ]]-Table212[[#This Row],[KnownZ]]</f>
        <v>2.9999999999972715E-2</v>
      </c>
    </row>
    <row r="86" spans="1:23" x14ac:dyDescent="0.25">
      <c r="A86" s="6" t="s">
        <v>146</v>
      </c>
      <c r="B86" s="19">
        <v>508868.34399999998</v>
      </c>
      <c r="C86" s="19">
        <v>4450326.034</v>
      </c>
      <c r="D86" s="19">
        <v>1461.087</v>
      </c>
      <c r="E86" s="19">
        <v>1461.124</v>
      </c>
      <c r="F86" s="18" t="s">
        <v>31</v>
      </c>
      <c r="G86" s="17">
        <v>3.6999999999999998E-2</v>
      </c>
      <c r="I86" s="6" t="s">
        <v>146</v>
      </c>
      <c r="J86" s="19">
        <v>508868.34399999998</v>
      </c>
      <c r="K86" s="19">
        <v>4450326.034</v>
      </c>
      <c r="L86" s="19">
        <v>1461.087</v>
      </c>
      <c r="M86" s="19">
        <v>1461.1030000000001</v>
      </c>
      <c r="N86" s="18" t="s">
        <v>31</v>
      </c>
      <c r="O86" s="19">
        <v>1.6E-2</v>
      </c>
      <c r="Q86" s="6" t="s">
        <v>146</v>
      </c>
      <c r="R86" s="19">
        <v>508868.34399999998</v>
      </c>
      <c r="S86" s="19">
        <v>4450326.034</v>
      </c>
      <c r="T86" s="19">
        <v>1461.087</v>
      </c>
      <c r="U86" s="9">
        <v>1461.1120000000001</v>
      </c>
      <c r="V86" s="18" t="s">
        <v>31</v>
      </c>
      <c r="W86" s="19">
        <f>Table212[[#This Row],[DEMZ]]-Table212[[#This Row],[KnownZ]]</f>
        <v>2.5000000000090949E-2</v>
      </c>
    </row>
    <row r="87" spans="1:23" x14ac:dyDescent="0.25">
      <c r="A87" s="6" t="s">
        <v>147</v>
      </c>
      <c r="B87" s="19">
        <v>502403.98300000001</v>
      </c>
      <c r="C87" s="19">
        <v>4451467.9929999998</v>
      </c>
      <c r="D87" s="19">
        <v>1514.232</v>
      </c>
      <c r="E87" s="19">
        <v>1514.2280000000001</v>
      </c>
      <c r="F87" s="18" t="s">
        <v>31</v>
      </c>
      <c r="G87" s="17">
        <v>-4.0000000000000001E-3</v>
      </c>
      <c r="I87" s="6" t="s">
        <v>147</v>
      </c>
      <c r="J87" s="19">
        <v>502403.98300000001</v>
      </c>
      <c r="K87" s="19">
        <v>4451467.9929999998</v>
      </c>
      <c r="L87" s="19">
        <v>1514.232</v>
      </c>
      <c r="M87" s="19">
        <v>1514.2280000000001</v>
      </c>
      <c r="N87" s="18" t="s">
        <v>31</v>
      </c>
      <c r="O87" s="19">
        <v>-4.0000000000000001E-3</v>
      </c>
      <c r="Q87" s="6" t="s">
        <v>147</v>
      </c>
      <c r="R87" s="19">
        <v>502403.98300000001</v>
      </c>
      <c r="S87" s="19">
        <v>4451467.9929999998</v>
      </c>
      <c r="T87" s="19">
        <v>1514.232</v>
      </c>
      <c r="U87" s="9">
        <v>1514.2260000000001</v>
      </c>
      <c r="V87" s="18" t="s">
        <v>31</v>
      </c>
      <c r="W87" s="19">
        <f>Table212[[#This Row],[DEMZ]]-Table212[[#This Row],[KnownZ]]</f>
        <v>-5.9999999998581188E-3</v>
      </c>
    </row>
    <row r="88" spans="1:23" x14ac:dyDescent="0.25">
      <c r="A88" s="6" t="s">
        <v>148</v>
      </c>
      <c r="B88" s="19">
        <v>495338.70600000001</v>
      </c>
      <c r="C88" s="19">
        <v>4450576.67</v>
      </c>
      <c r="D88" s="19">
        <v>1522.2080000000001</v>
      </c>
      <c r="E88" s="19">
        <v>1522.3040000000001</v>
      </c>
      <c r="F88" s="18" t="s">
        <v>31</v>
      </c>
      <c r="G88" s="17">
        <v>9.6000000000000002E-2</v>
      </c>
      <c r="I88" s="6" t="s">
        <v>148</v>
      </c>
      <c r="J88" s="19">
        <v>495338.70600000001</v>
      </c>
      <c r="K88" s="19">
        <v>4450576.67</v>
      </c>
      <c r="L88" s="19">
        <v>1522.2080000000001</v>
      </c>
      <c r="M88" s="19">
        <v>1522.297</v>
      </c>
      <c r="N88" s="18" t="s">
        <v>31</v>
      </c>
      <c r="O88" s="19">
        <v>8.8999999999999996E-2</v>
      </c>
      <c r="Q88" s="6" t="s">
        <v>148</v>
      </c>
      <c r="R88" s="19">
        <v>495338.70600000001</v>
      </c>
      <c r="S88" s="19">
        <v>4450576.67</v>
      </c>
      <c r="T88" s="19">
        <v>1522.2080000000001</v>
      </c>
      <c r="U88" s="9">
        <v>1522.299</v>
      </c>
      <c r="V88" s="18" t="s">
        <v>31</v>
      </c>
      <c r="W88" s="19">
        <f>Table212[[#This Row],[DEMZ]]-Table212[[#This Row],[KnownZ]]</f>
        <v>9.0999999999894499E-2</v>
      </c>
    </row>
    <row r="89" spans="1:23" x14ac:dyDescent="0.25">
      <c r="A89" s="6" t="s">
        <v>149</v>
      </c>
      <c r="B89" s="19">
        <v>492915.60499999998</v>
      </c>
      <c r="C89" s="19">
        <v>4456793.3739999998</v>
      </c>
      <c r="D89" s="19">
        <v>1563.079</v>
      </c>
      <c r="E89" s="19">
        <v>1563.2170000000001</v>
      </c>
      <c r="F89" s="18" t="s">
        <v>31</v>
      </c>
      <c r="G89" s="17">
        <v>0.13800000000000001</v>
      </c>
      <c r="I89" s="6" t="s">
        <v>149</v>
      </c>
      <c r="J89" s="19">
        <v>492915.60499999998</v>
      </c>
      <c r="K89" s="19">
        <v>4456793.3739999998</v>
      </c>
      <c r="L89" s="19">
        <v>1563.079</v>
      </c>
      <c r="M89" s="19">
        <v>1563.203</v>
      </c>
      <c r="N89" s="18" t="s">
        <v>31</v>
      </c>
      <c r="O89" s="19">
        <v>0.124</v>
      </c>
      <c r="Q89" s="6" t="s">
        <v>149</v>
      </c>
      <c r="R89" s="19">
        <v>492915.60499999998</v>
      </c>
      <c r="S89" s="19">
        <v>4456793.3739999998</v>
      </c>
      <c r="T89" s="19">
        <v>1563.079</v>
      </c>
      <c r="U89" s="9">
        <v>1563.204</v>
      </c>
      <c r="V89" s="18" t="s">
        <v>31</v>
      </c>
      <c r="W89" s="19">
        <f>Table212[[#This Row],[DEMZ]]-Table212[[#This Row],[KnownZ]]</f>
        <v>0.125</v>
      </c>
    </row>
    <row r="90" spans="1:23" x14ac:dyDescent="0.25">
      <c r="A90" s="6" t="s">
        <v>150</v>
      </c>
      <c r="B90" s="19">
        <v>491348.05800000002</v>
      </c>
      <c r="C90" s="19">
        <v>4450440.2520000003</v>
      </c>
      <c r="D90" s="19">
        <v>1545.9179999999999</v>
      </c>
      <c r="E90" s="19">
        <v>1545.9349999999999</v>
      </c>
      <c r="F90" s="18" t="s">
        <v>31</v>
      </c>
      <c r="G90" s="17">
        <v>1.7000000000000001E-2</v>
      </c>
      <c r="I90" s="6" t="s">
        <v>150</v>
      </c>
      <c r="J90" s="19">
        <v>491348.05800000002</v>
      </c>
      <c r="K90" s="19">
        <v>4450440.2520000003</v>
      </c>
      <c r="L90" s="19">
        <v>1545.9179999999999</v>
      </c>
      <c r="M90" s="19">
        <v>1545.934</v>
      </c>
      <c r="N90" s="18" t="s">
        <v>31</v>
      </c>
      <c r="O90" s="19">
        <v>1.6E-2</v>
      </c>
      <c r="Q90" s="6" t="s">
        <v>150</v>
      </c>
      <c r="R90" s="19">
        <v>491348.05800000002</v>
      </c>
      <c r="S90" s="19">
        <v>4450440.2520000003</v>
      </c>
      <c r="T90" s="19">
        <v>1545.9179999999999</v>
      </c>
      <c r="U90" s="9">
        <v>1545.9359999999999</v>
      </c>
      <c r="V90" s="18" t="s">
        <v>31</v>
      </c>
      <c r="W90" s="19">
        <f>Table212[[#This Row],[DEMZ]]-Table212[[#This Row],[KnownZ]]</f>
        <v>1.8000000000029104E-2</v>
      </c>
    </row>
    <row r="91" spans="1:23" x14ac:dyDescent="0.25">
      <c r="A91" s="6" t="s">
        <v>151</v>
      </c>
      <c r="B91" s="19">
        <v>483032.283</v>
      </c>
      <c r="C91" s="19">
        <v>4450338.6619999995</v>
      </c>
      <c r="D91" s="19">
        <v>1580.0550000000001</v>
      </c>
      <c r="E91" s="19">
        <v>1580.2529999999999</v>
      </c>
      <c r="F91" s="18" t="s">
        <v>31</v>
      </c>
      <c r="G91" s="17">
        <v>0.19800000000000001</v>
      </c>
      <c r="I91" s="6" t="s">
        <v>151</v>
      </c>
      <c r="J91" s="19">
        <v>483032.283</v>
      </c>
      <c r="K91" s="19">
        <v>4450338.6619999995</v>
      </c>
      <c r="L91" s="19">
        <v>1580.0550000000001</v>
      </c>
      <c r="M91" s="19">
        <v>1580.2370000000001</v>
      </c>
      <c r="N91" s="18" t="s">
        <v>31</v>
      </c>
      <c r="O91" s="19">
        <v>0.182</v>
      </c>
      <c r="Q91" s="6" t="s">
        <v>151</v>
      </c>
      <c r="R91" s="19">
        <v>483032.283</v>
      </c>
      <c r="S91" s="19">
        <v>4450338.6619999995</v>
      </c>
      <c r="T91" s="19">
        <v>1580.0550000000001</v>
      </c>
      <c r="U91" s="9">
        <v>1580.2339999999999</v>
      </c>
      <c r="V91" s="18" t="s">
        <v>31</v>
      </c>
      <c r="W91" s="19">
        <f>Table212[[#This Row],[DEMZ]]-Table212[[#This Row],[KnownZ]]</f>
        <v>0.17899999999985994</v>
      </c>
    </row>
    <row r="92" spans="1:23" x14ac:dyDescent="0.25">
      <c r="A92" s="6" t="s">
        <v>152</v>
      </c>
      <c r="B92" s="19">
        <v>477420.78899999999</v>
      </c>
      <c r="C92" s="19">
        <v>4452401.9630000005</v>
      </c>
      <c r="D92" s="19">
        <v>1622.1769999999999</v>
      </c>
      <c r="E92" s="19">
        <v>1622.2270000000001</v>
      </c>
      <c r="F92" s="18" t="s">
        <v>31</v>
      </c>
      <c r="G92" s="17">
        <v>0.05</v>
      </c>
      <c r="I92" s="6" t="s">
        <v>152</v>
      </c>
      <c r="J92" s="19">
        <v>477420.78899999999</v>
      </c>
      <c r="K92" s="19">
        <v>4452401.9630000005</v>
      </c>
      <c r="L92" s="19">
        <v>1622.1769999999999</v>
      </c>
      <c r="M92" s="19">
        <v>1622.2190000000001</v>
      </c>
      <c r="N92" s="18" t="s">
        <v>31</v>
      </c>
      <c r="O92" s="19">
        <v>4.2000000000000003E-2</v>
      </c>
      <c r="Q92" s="6" t="s">
        <v>152</v>
      </c>
      <c r="R92" s="19">
        <v>477420.78899999999</v>
      </c>
      <c r="S92" s="19">
        <v>4452401.9630000005</v>
      </c>
      <c r="T92" s="19">
        <v>1622.1769999999999</v>
      </c>
      <c r="U92" s="9">
        <v>1622.2149999999999</v>
      </c>
      <c r="V92" s="18" t="s">
        <v>31</v>
      </c>
      <c r="W92" s="19">
        <f>Table212[[#This Row],[DEMZ]]-Table212[[#This Row],[KnownZ]]</f>
        <v>3.8000000000010914E-2</v>
      </c>
    </row>
    <row r="93" spans="1:23" x14ac:dyDescent="0.25">
      <c r="A93" s="6" t="s">
        <v>153</v>
      </c>
      <c r="B93" s="19">
        <v>469925.96399999998</v>
      </c>
      <c r="C93" s="19">
        <v>4457696.5029999996</v>
      </c>
      <c r="D93" s="19">
        <v>2065.864</v>
      </c>
      <c r="E93" s="19">
        <v>2066.0349999999999</v>
      </c>
      <c r="F93" s="18" t="s">
        <v>31</v>
      </c>
      <c r="G93" s="17">
        <v>0.17100000000000001</v>
      </c>
      <c r="I93" s="6" t="s">
        <v>153</v>
      </c>
      <c r="J93" s="19">
        <v>469925.96399999998</v>
      </c>
      <c r="K93" s="19">
        <v>4457696.5029999996</v>
      </c>
      <c r="L93" s="19">
        <v>2065.864</v>
      </c>
      <c r="M93" s="19">
        <v>2066.0349999999999</v>
      </c>
      <c r="N93" s="18" t="s">
        <v>31</v>
      </c>
      <c r="O93" s="19">
        <v>0.17100000000000001</v>
      </c>
      <c r="Q93" s="6" t="s">
        <v>153</v>
      </c>
      <c r="R93" s="19">
        <v>469925.96399999998</v>
      </c>
      <c r="S93" s="19">
        <v>4457696.5029999996</v>
      </c>
      <c r="T93" s="19">
        <v>2065.864</v>
      </c>
      <c r="U93" s="9">
        <v>2066.0320000000002</v>
      </c>
      <c r="V93" s="18" t="s">
        <v>31</v>
      </c>
      <c r="W93" s="19">
        <f>Table212[[#This Row],[DEMZ]]-Table212[[#This Row],[KnownZ]]</f>
        <v>0.16800000000012005</v>
      </c>
    </row>
    <row r="94" spans="1:23" x14ac:dyDescent="0.25">
      <c r="A94" s="6" t="s">
        <v>154</v>
      </c>
      <c r="B94" s="19">
        <v>467772.31300000002</v>
      </c>
      <c r="C94" s="19">
        <v>4446775.2359999996</v>
      </c>
      <c r="D94" s="19">
        <v>2060.5880000000002</v>
      </c>
      <c r="E94" s="19">
        <v>2060.6170000000002</v>
      </c>
      <c r="F94" s="18" t="s">
        <v>31</v>
      </c>
      <c r="G94" s="17">
        <v>2.9000000000000001E-2</v>
      </c>
      <c r="I94" s="6" t="s">
        <v>154</v>
      </c>
      <c r="J94" s="19">
        <v>467772.31300000002</v>
      </c>
      <c r="K94" s="19">
        <v>4446775.2359999996</v>
      </c>
      <c r="L94" s="19">
        <v>2060.5880000000002</v>
      </c>
      <c r="M94" s="19">
        <v>2060.6109999999999</v>
      </c>
      <c r="N94" s="18" t="s">
        <v>31</v>
      </c>
      <c r="O94" s="19">
        <v>2.3E-2</v>
      </c>
      <c r="Q94" s="6" t="s">
        <v>154</v>
      </c>
      <c r="R94" s="19">
        <v>467772.31300000002</v>
      </c>
      <c r="S94" s="19">
        <v>4446775.2359999996</v>
      </c>
      <c r="T94" s="19">
        <v>2060.5880000000002</v>
      </c>
      <c r="U94" s="9">
        <v>2060.6010000000001</v>
      </c>
      <c r="V94" s="18" t="s">
        <v>31</v>
      </c>
      <c r="W94" s="19">
        <f>Table212[[#This Row],[DEMZ]]-Table212[[#This Row],[KnownZ]]</f>
        <v>1.2999999999919964E-2</v>
      </c>
    </row>
    <row r="95" spans="1:23" x14ac:dyDescent="0.25">
      <c r="A95" s="6" t="s">
        <v>155</v>
      </c>
      <c r="B95" s="19">
        <v>491173.00799999997</v>
      </c>
      <c r="C95" s="19">
        <v>4429634.2180000003</v>
      </c>
      <c r="D95" s="19">
        <v>1599.6959999999999</v>
      </c>
      <c r="E95" s="19">
        <v>1599.682</v>
      </c>
      <c r="F95" s="18" t="s">
        <v>31</v>
      </c>
      <c r="G95" s="17">
        <v>-1.4E-2</v>
      </c>
      <c r="I95" s="6" t="s">
        <v>155</v>
      </c>
      <c r="J95" s="19">
        <v>491173.00799999997</v>
      </c>
      <c r="K95" s="19">
        <v>4429634.2180000003</v>
      </c>
      <c r="L95" s="19">
        <v>1599.6959999999999</v>
      </c>
      <c r="M95" s="19">
        <v>1599.682</v>
      </c>
      <c r="N95" s="18" t="s">
        <v>31</v>
      </c>
      <c r="O95" s="19">
        <v>-1.4E-2</v>
      </c>
      <c r="Q95" s="6" t="s">
        <v>155</v>
      </c>
      <c r="R95" s="19">
        <v>491173.00799999997</v>
      </c>
      <c r="S95" s="19">
        <v>4429634.2180000003</v>
      </c>
      <c r="T95" s="19">
        <v>1599.6959999999999</v>
      </c>
      <c r="U95" s="9">
        <v>1599.674</v>
      </c>
      <c r="V95" s="18" t="s">
        <v>31</v>
      </c>
      <c r="W95" s="19">
        <f>Table212[[#This Row],[DEMZ]]-Table212[[#This Row],[KnownZ]]</f>
        <v>-2.1999999999934516E-2</v>
      </c>
    </row>
    <row r="96" spans="1:23" x14ac:dyDescent="0.25">
      <c r="A96" s="6" t="s">
        <v>156</v>
      </c>
      <c r="B96" s="19">
        <v>491146.47100000002</v>
      </c>
      <c r="C96" s="19">
        <v>4429619.534</v>
      </c>
      <c r="D96" s="19">
        <v>1600.1389999999999</v>
      </c>
      <c r="E96" s="19">
        <v>1600.115</v>
      </c>
      <c r="F96" s="18" t="s">
        <v>31</v>
      </c>
      <c r="G96" s="17">
        <v>-2.4E-2</v>
      </c>
      <c r="I96" s="6" t="s">
        <v>156</v>
      </c>
      <c r="J96" s="19">
        <v>491146.47100000002</v>
      </c>
      <c r="K96" s="19">
        <v>4429619.534</v>
      </c>
      <c r="L96" s="19">
        <v>1600.1389999999999</v>
      </c>
      <c r="M96" s="19">
        <v>1600.115</v>
      </c>
      <c r="N96" s="18" t="s">
        <v>31</v>
      </c>
      <c r="O96" s="19">
        <v>-2.4E-2</v>
      </c>
      <c r="Q96" s="6" t="s">
        <v>156</v>
      </c>
      <c r="R96" s="19">
        <v>491146.47100000002</v>
      </c>
      <c r="S96" s="19">
        <v>4429619.534</v>
      </c>
      <c r="T96" s="19">
        <v>1600.1389999999999</v>
      </c>
      <c r="U96" s="9">
        <v>1600.116</v>
      </c>
      <c r="V96" s="18" t="s">
        <v>31</v>
      </c>
      <c r="W96" s="19">
        <f>Table212[[#This Row],[DEMZ]]-Table212[[#This Row],[KnownZ]]</f>
        <v>-2.299999999991087E-2</v>
      </c>
    </row>
    <row r="97" spans="1:23" x14ac:dyDescent="0.25">
      <c r="A97" s="6" t="s">
        <v>157</v>
      </c>
      <c r="B97" s="19">
        <v>488245.49099999998</v>
      </c>
      <c r="C97" s="19">
        <v>4443040.801</v>
      </c>
      <c r="D97" s="19">
        <v>1533.97</v>
      </c>
      <c r="E97" s="19">
        <v>1534.058</v>
      </c>
      <c r="F97" s="18" t="s">
        <v>31</v>
      </c>
      <c r="G97" s="17">
        <v>8.7999999999999995E-2</v>
      </c>
      <c r="I97" s="6" t="s">
        <v>157</v>
      </c>
      <c r="J97" s="19">
        <v>488245.49099999998</v>
      </c>
      <c r="K97" s="19">
        <v>4443040.801</v>
      </c>
      <c r="L97" s="19">
        <v>1533.97</v>
      </c>
      <c r="M97" s="19">
        <v>1534.058</v>
      </c>
      <c r="N97" s="18" t="s">
        <v>31</v>
      </c>
      <c r="O97" s="19">
        <v>8.7999999999999995E-2</v>
      </c>
      <c r="Q97" s="6" t="s">
        <v>157</v>
      </c>
      <c r="R97" s="19">
        <v>488245.49099999998</v>
      </c>
      <c r="S97" s="19">
        <v>4443040.801</v>
      </c>
      <c r="T97" s="19">
        <v>1533.97</v>
      </c>
      <c r="U97" s="9">
        <v>1534.0550000000001</v>
      </c>
      <c r="V97" s="18" t="s">
        <v>31</v>
      </c>
      <c r="W97" s="19">
        <f>Table212[[#This Row],[DEMZ]]-Table212[[#This Row],[KnownZ]]</f>
        <v>8.500000000003638E-2</v>
      </c>
    </row>
    <row r="98" spans="1:23" x14ac:dyDescent="0.25">
      <c r="A98" s="6" t="s">
        <v>158</v>
      </c>
      <c r="B98" s="19">
        <v>498500.56599999999</v>
      </c>
      <c r="C98" s="19">
        <v>4437413.602</v>
      </c>
      <c r="D98" s="19">
        <v>1525.4770000000001</v>
      </c>
      <c r="E98" s="19">
        <v>1525.4469999999999</v>
      </c>
      <c r="F98" s="18" t="s">
        <v>31</v>
      </c>
      <c r="G98" s="17">
        <v>-0.03</v>
      </c>
      <c r="I98" s="6" t="s">
        <v>158</v>
      </c>
      <c r="J98" s="19">
        <v>498500.56599999999</v>
      </c>
      <c r="K98" s="19">
        <v>4437413.602</v>
      </c>
      <c r="L98" s="19">
        <v>1525.4770000000001</v>
      </c>
      <c r="M98" s="19">
        <v>1525.4469999999999</v>
      </c>
      <c r="N98" s="18" t="s">
        <v>31</v>
      </c>
      <c r="O98" s="19">
        <v>-0.03</v>
      </c>
      <c r="Q98" s="6" t="s">
        <v>158</v>
      </c>
      <c r="R98" s="19">
        <v>498500.56599999999</v>
      </c>
      <c r="S98" s="19">
        <v>4437413.602</v>
      </c>
      <c r="T98" s="19">
        <v>1525.4770000000001</v>
      </c>
      <c r="U98" s="9">
        <v>1525.4559999999999</v>
      </c>
      <c r="V98" s="18" t="s">
        <v>31</v>
      </c>
      <c r="W98" s="19">
        <f>Table212[[#This Row],[DEMZ]]-Table212[[#This Row],[KnownZ]]</f>
        <v>-2.1000000000185537E-2</v>
      </c>
    </row>
    <row r="99" spans="1:23" x14ac:dyDescent="0.25">
      <c r="A99" s="6" t="s">
        <v>159</v>
      </c>
      <c r="B99" s="19">
        <v>497796.79800000001</v>
      </c>
      <c r="C99" s="19">
        <v>4425618.449</v>
      </c>
      <c r="D99" s="19">
        <v>1629.9280000000001</v>
      </c>
      <c r="E99" s="19">
        <v>1629.8610000000001</v>
      </c>
      <c r="F99" s="18" t="s">
        <v>31</v>
      </c>
      <c r="G99" s="17">
        <v>-6.7000000000000004E-2</v>
      </c>
      <c r="I99" s="6" t="s">
        <v>159</v>
      </c>
      <c r="J99" s="19">
        <v>497796.79800000001</v>
      </c>
      <c r="K99" s="19">
        <v>4425618.449</v>
      </c>
      <c r="L99" s="19">
        <v>1629.9280000000001</v>
      </c>
      <c r="M99" s="19">
        <v>1629.8610000000001</v>
      </c>
      <c r="N99" s="18" t="s">
        <v>31</v>
      </c>
      <c r="O99" s="19">
        <v>-6.7000000000000004E-2</v>
      </c>
      <c r="Q99" s="6" t="s">
        <v>159</v>
      </c>
      <c r="R99" s="19">
        <v>497796.79800000001</v>
      </c>
      <c r="S99" s="19">
        <v>4425618.449</v>
      </c>
      <c r="T99" s="19">
        <v>1629.9280000000001</v>
      </c>
      <c r="U99" s="9">
        <v>1629.8679999999999</v>
      </c>
      <c r="V99" s="18" t="s">
        <v>31</v>
      </c>
      <c r="W99" s="19">
        <f>Table212[[#This Row],[DEMZ]]-Table212[[#This Row],[KnownZ]]</f>
        <v>-6.0000000000172804E-2</v>
      </c>
    </row>
    <row r="100" spans="1:23" x14ac:dyDescent="0.25">
      <c r="A100" s="6" t="s">
        <v>160</v>
      </c>
      <c r="B100" s="19">
        <v>489585.53399999999</v>
      </c>
      <c r="C100" s="19">
        <v>4421947.8459999999</v>
      </c>
      <c r="D100" s="19">
        <v>1626.461</v>
      </c>
      <c r="E100" s="19">
        <v>1626.5440000000001</v>
      </c>
      <c r="F100" s="18" t="s">
        <v>31</v>
      </c>
      <c r="G100" s="17">
        <v>8.3000000000000004E-2</v>
      </c>
      <c r="I100" s="6" t="s">
        <v>160</v>
      </c>
      <c r="J100" s="19">
        <v>489585.53399999999</v>
      </c>
      <c r="K100" s="19">
        <v>4421947.8459999999</v>
      </c>
      <c r="L100" s="19">
        <v>1626.461</v>
      </c>
      <c r="M100" s="19">
        <v>1626.5440000000001</v>
      </c>
      <c r="N100" s="18" t="s">
        <v>31</v>
      </c>
      <c r="O100" s="19">
        <v>8.3000000000000004E-2</v>
      </c>
      <c r="Q100" s="6" t="s">
        <v>160</v>
      </c>
      <c r="R100" s="19">
        <v>489585.53399999999</v>
      </c>
      <c r="S100" s="19">
        <v>4421947.8459999999</v>
      </c>
      <c r="T100" s="19">
        <v>1626.461</v>
      </c>
      <c r="U100" s="9">
        <v>1626.548</v>
      </c>
      <c r="V100" s="18" t="s">
        <v>31</v>
      </c>
      <c r="W100" s="19">
        <f>Table212[[#This Row],[DEMZ]]-Table212[[#This Row],[KnownZ]]</f>
        <v>8.6999999999989086E-2</v>
      </c>
    </row>
    <row r="101" spans="1:23" x14ac:dyDescent="0.25">
      <c r="A101" s="6" t="s">
        <v>161</v>
      </c>
      <c r="B101" s="19">
        <v>492854.05099999998</v>
      </c>
      <c r="C101" s="19">
        <v>4412640.34</v>
      </c>
      <c r="D101" s="19">
        <v>1655.749</v>
      </c>
      <c r="E101" s="19">
        <v>1655.8789999999999</v>
      </c>
      <c r="F101" s="18" t="s">
        <v>31</v>
      </c>
      <c r="G101" s="17">
        <v>0.13</v>
      </c>
      <c r="I101" s="6" t="s">
        <v>161</v>
      </c>
      <c r="J101" s="19">
        <v>492854.05099999998</v>
      </c>
      <c r="K101" s="19">
        <v>4412640.34</v>
      </c>
      <c r="L101" s="19">
        <v>1655.749</v>
      </c>
      <c r="M101" s="19">
        <v>1655.7929999999999</v>
      </c>
      <c r="N101" s="18" t="s">
        <v>31</v>
      </c>
      <c r="O101" s="19">
        <v>4.3999999999999997E-2</v>
      </c>
      <c r="Q101" s="6" t="s">
        <v>161</v>
      </c>
      <c r="R101" s="19">
        <v>492854.05099999998</v>
      </c>
      <c r="S101" s="19">
        <v>4412640.34</v>
      </c>
      <c r="T101" s="19">
        <v>1655.749</v>
      </c>
      <c r="U101" s="9">
        <v>1655.796</v>
      </c>
      <c r="V101" s="18" t="s">
        <v>31</v>
      </c>
      <c r="W101" s="19">
        <f>Table212[[#This Row],[DEMZ]]-Table212[[#This Row],[KnownZ]]</f>
        <v>4.7000000000025466E-2</v>
      </c>
    </row>
    <row r="102" spans="1:23" x14ac:dyDescent="0.25">
      <c r="A102" s="6" t="s">
        <v>162</v>
      </c>
      <c r="B102" s="19">
        <v>495381.00799999997</v>
      </c>
      <c r="C102" s="19">
        <v>4397557.2290000003</v>
      </c>
      <c r="D102" s="19">
        <v>1621.723</v>
      </c>
      <c r="E102" s="19">
        <v>1621.8230000000001</v>
      </c>
      <c r="F102" s="18" t="s">
        <v>31</v>
      </c>
      <c r="G102" s="17">
        <v>0.1</v>
      </c>
      <c r="I102" s="6" t="s">
        <v>162</v>
      </c>
      <c r="J102" s="19">
        <v>495381.00799999997</v>
      </c>
      <c r="K102" s="19">
        <v>4397557.2290000003</v>
      </c>
      <c r="L102" s="19">
        <v>1621.723</v>
      </c>
      <c r="M102" s="19">
        <v>1621.8230000000001</v>
      </c>
      <c r="N102" s="18" t="s">
        <v>31</v>
      </c>
      <c r="O102" s="19">
        <v>0.1</v>
      </c>
      <c r="Q102" s="6" t="s">
        <v>162</v>
      </c>
      <c r="R102" s="19">
        <v>495381.00799999997</v>
      </c>
      <c r="S102" s="19">
        <v>4397557.2290000003</v>
      </c>
      <c r="T102" s="19">
        <v>1621.723</v>
      </c>
      <c r="U102" s="9">
        <v>1621.817</v>
      </c>
      <c r="V102" s="18" t="s">
        <v>31</v>
      </c>
      <c r="W102" s="19">
        <f>Table212[[#This Row],[DEMZ]]-Table212[[#This Row],[KnownZ]]</f>
        <v>9.4000000000050932E-2</v>
      </c>
    </row>
    <row r="103" spans="1:23" x14ac:dyDescent="0.25">
      <c r="A103" s="6" t="s">
        <v>163</v>
      </c>
      <c r="B103" s="19">
        <v>495241.90500000003</v>
      </c>
      <c r="C103" s="19">
        <v>4397467.8140000002</v>
      </c>
      <c r="D103" s="19">
        <v>1625.309</v>
      </c>
      <c r="E103" s="19">
        <v>1625.337</v>
      </c>
      <c r="F103" s="18" t="s">
        <v>31</v>
      </c>
      <c r="G103" s="17">
        <v>2.8000000000000001E-2</v>
      </c>
      <c r="I103" s="6" t="s">
        <v>163</v>
      </c>
      <c r="J103" s="19">
        <v>495241.90500000003</v>
      </c>
      <c r="K103" s="19">
        <v>4397467.8140000002</v>
      </c>
      <c r="L103" s="19">
        <v>1625.309</v>
      </c>
      <c r="M103" s="19">
        <v>1625.3240000000001</v>
      </c>
      <c r="N103" s="18" t="s">
        <v>31</v>
      </c>
      <c r="O103" s="19">
        <v>1.4999999999999999E-2</v>
      </c>
      <c r="Q103" s="6" t="s">
        <v>163</v>
      </c>
      <c r="R103" s="19">
        <v>495241.90500000003</v>
      </c>
      <c r="S103" s="19">
        <v>4397467.8140000002</v>
      </c>
      <c r="T103" s="19">
        <v>1625.309</v>
      </c>
      <c r="U103" s="9">
        <v>1625.329</v>
      </c>
      <c r="V103" s="18" t="s">
        <v>31</v>
      </c>
      <c r="W103" s="19">
        <f>Table212[[#This Row],[DEMZ]]-Table212[[#This Row],[KnownZ]]</f>
        <v>1.999999999998181E-2</v>
      </c>
    </row>
    <row r="104" spans="1:23" x14ac:dyDescent="0.25">
      <c r="A104" s="6" t="s">
        <v>164</v>
      </c>
      <c r="B104" s="19">
        <v>483152.734</v>
      </c>
      <c r="C104" s="19">
        <v>4396639.949</v>
      </c>
      <c r="D104" s="19">
        <v>1826.846</v>
      </c>
      <c r="E104" s="19">
        <v>1826.807</v>
      </c>
      <c r="F104" s="18" t="s">
        <v>31</v>
      </c>
      <c r="G104" s="17">
        <v>-3.9E-2</v>
      </c>
      <c r="I104" s="6" t="s">
        <v>164</v>
      </c>
      <c r="J104" s="19">
        <v>483152.734</v>
      </c>
      <c r="K104" s="19">
        <v>4396639.949</v>
      </c>
      <c r="L104" s="19">
        <v>1826.846</v>
      </c>
      <c r="M104" s="19">
        <v>1826.77</v>
      </c>
      <c r="N104" s="18" t="s">
        <v>31</v>
      </c>
      <c r="O104" s="19">
        <v>-7.5999999999999998E-2</v>
      </c>
      <c r="Q104" s="6" t="s">
        <v>164</v>
      </c>
      <c r="R104" s="19">
        <v>483152.734</v>
      </c>
      <c r="S104" s="19">
        <v>4396639.949</v>
      </c>
      <c r="T104" s="19">
        <v>1826.846</v>
      </c>
      <c r="U104" s="9">
        <v>1826.7670000000001</v>
      </c>
      <c r="V104" s="18" t="s">
        <v>31</v>
      </c>
      <c r="W104" s="19">
        <f>Table212[[#This Row],[DEMZ]]-Table212[[#This Row],[KnownZ]]</f>
        <v>-7.8999999999950887E-2</v>
      </c>
    </row>
    <row r="105" spans="1:23" x14ac:dyDescent="0.25">
      <c r="A105" s="6" t="s">
        <v>165</v>
      </c>
      <c r="B105" s="19">
        <v>490537.38500000001</v>
      </c>
      <c r="C105" s="19">
        <v>4389442.875</v>
      </c>
      <c r="D105" s="19">
        <v>1680.845</v>
      </c>
      <c r="E105" s="19">
        <v>1680.7619999999999</v>
      </c>
      <c r="F105" s="18" t="s">
        <v>31</v>
      </c>
      <c r="G105" s="17">
        <v>-8.3000000000000004E-2</v>
      </c>
      <c r="I105" s="6" t="s">
        <v>165</v>
      </c>
      <c r="J105" s="19">
        <v>490537.38500000001</v>
      </c>
      <c r="K105" s="19">
        <v>4389442.875</v>
      </c>
      <c r="L105" s="19">
        <v>1680.845</v>
      </c>
      <c r="M105" s="19">
        <v>1680.751</v>
      </c>
      <c r="N105" s="18" t="s">
        <v>31</v>
      </c>
      <c r="O105" s="19">
        <v>-9.4E-2</v>
      </c>
      <c r="Q105" s="6" t="s">
        <v>165</v>
      </c>
      <c r="R105" s="19">
        <v>490537.38500000001</v>
      </c>
      <c r="S105" s="19">
        <v>4389442.875</v>
      </c>
      <c r="T105" s="19">
        <v>1680.845</v>
      </c>
      <c r="U105" s="9">
        <v>1680.75</v>
      </c>
      <c r="V105" s="18" t="s">
        <v>31</v>
      </c>
      <c r="W105" s="19">
        <f>Table212[[#This Row],[DEMZ]]-Table212[[#This Row],[KnownZ]]</f>
        <v>-9.5000000000027285E-2</v>
      </c>
    </row>
    <row r="106" spans="1:23" x14ac:dyDescent="0.25">
      <c r="A106" s="6" t="s">
        <v>166</v>
      </c>
      <c r="B106" s="19">
        <v>507331.9</v>
      </c>
      <c r="C106" s="19">
        <v>4389304.1859999998</v>
      </c>
      <c r="D106" s="19">
        <v>1697.664</v>
      </c>
      <c r="E106" s="19">
        <v>1697.6590000000001</v>
      </c>
      <c r="F106" s="18" t="s">
        <v>31</v>
      </c>
      <c r="G106" s="17">
        <v>-5.0000000000000001E-3</v>
      </c>
      <c r="I106" s="6" t="s">
        <v>166</v>
      </c>
      <c r="J106" s="19">
        <v>507331.9</v>
      </c>
      <c r="K106" s="19">
        <v>4389304.1859999998</v>
      </c>
      <c r="L106" s="19">
        <v>1697.664</v>
      </c>
      <c r="M106" s="19">
        <v>1697.646</v>
      </c>
      <c r="N106" s="18" t="s">
        <v>31</v>
      </c>
      <c r="O106" s="19">
        <v>-1.7999999999999999E-2</v>
      </c>
      <c r="Q106" s="6" t="s">
        <v>166</v>
      </c>
      <c r="R106" s="19">
        <v>507331.9</v>
      </c>
      <c r="S106" s="19">
        <v>4389304.1859999998</v>
      </c>
      <c r="T106" s="19">
        <v>1697.664</v>
      </c>
      <c r="U106" s="9">
        <v>1697.6489999999999</v>
      </c>
      <c r="V106" s="18" t="s">
        <v>31</v>
      </c>
      <c r="W106" s="19">
        <f>Table212[[#This Row],[DEMZ]]-Table212[[#This Row],[KnownZ]]</f>
        <v>-1.5000000000100044E-2</v>
      </c>
    </row>
    <row r="107" spans="1:23" x14ac:dyDescent="0.25">
      <c r="A107" s="6" t="s">
        <v>167</v>
      </c>
      <c r="B107" s="19">
        <v>510842.52</v>
      </c>
      <c r="C107" s="19">
        <v>4379482.66</v>
      </c>
      <c r="D107" s="19">
        <v>1786.3889999999999</v>
      </c>
      <c r="E107" s="19">
        <v>1786.4849999999999</v>
      </c>
      <c r="F107" s="18" t="s">
        <v>31</v>
      </c>
      <c r="G107" s="17">
        <v>9.6000000000000002E-2</v>
      </c>
      <c r="I107" s="6" t="s">
        <v>167</v>
      </c>
      <c r="J107" s="19">
        <v>510842.52</v>
      </c>
      <c r="K107" s="19">
        <v>4379482.66</v>
      </c>
      <c r="L107" s="19">
        <v>1786.3889999999999</v>
      </c>
      <c r="M107" s="19">
        <v>1786.4860000000001</v>
      </c>
      <c r="N107" s="18" t="s">
        <v>31</v>
      </c>
      <c r="O107" s="19">
        <v>9.7000000000000003E-2</v>
      </c>
      <c r="Q107" s="6" t="s">
        <v>167</v>
      </c>
      <c r="R107" s="19">
        <v>510842.52</v>
      </c>
      <c r="S107" s="19">
        <v>4379482.66</v>
      </c>
      <c r="T107" s="19">
        <v>1786.3889999999999</v>
      </c>
      <c r="U107" s="9">
        <v>1786.4839999999999</v>
      </c>
      <c r="V107" s="18" t="s">
        <v>31</v>
      </c>
      <c r="W107" s="19">
        <f>Table212[[#This Row],[DEMZ]]-Table212[[#This Row],[KnownZ]]</f>
        <v>9.5000000000027285E-2</v>
      </c>
    </row>
    <row r="108" spans="1:23" x14ac:dyDescent="0.25">
      <c r="A108" s="6" t="s">
        <v>168</v>
      </c>
      <c r="B108" s="19">
        <v>524744.79500000004</v>
      </c>
      <c r="C108" s="19">
        <v>4383962.5820000004</v>
      </c>
      <c r="D108" s="19">
        <v>1838.095</v>
      </c>
      <c r="E108" s="19">
        <v>1838.1479999999999</v>
      </c>
      <c r="F108" s="18" t="s">
        <v>31</v>
      </c>
      <c r="G108" s="17">
        <v>5.2999999999999999E-2</v>
      </c>
      <c r="I108" s="6" t="s">
        <v>168</v>
      </c>
      <c r="J108" s="19">
        <v>524744.79500000004</v>
      </c>
      <c r="K108" s="19">
        <v>4383962.5820000004</v>
      </c>
      <c r="L108" s="19">
        <v>1838.095</v>
      </c>
      <c r="M108" s="19">
        <v>1838.1479999999999</v>
      </c>
      <c r="N108" s="18" t="s">
        <v>31</v>
      </c>
      <c r="O108" s="19">
        <v>5.2999999999999999E-2</v>
      </c>
      <c r="Q108" s="6" t="s">
        <v>168</v>
      </c>
      <c r="R108" s="19">
        <v>524744.79500000004</v>
      </c>
      <c r="S108" s="19">
        <v>4383962.5820000004</v>
      </c>
      <c r="T108" s="19">
        <v>1838.095</v>
      </c>
      <c r="U108" s="9">
        <v>1838.145</v>
      </c>
      <c r="V108" s="18" t="s">
        <v>31</v>
      </c>
      <c r="W108" s="19">
        <f>Table212[[#This Row],[DEMZ]]-Table212[[#This Row],[KnownZ]]</f>
        <v>4.9999999999954525E-2</v>
      </c>
    </row>
    <row r="109" spans="1:23" x14ac:dyDescent="0.25">
      <c r="A109" s="6" t="s">
        <v>169</v>
      </c>
      <c r="B109" s="19">
        <v>524555.49800000002</v>
      </c>
      <c r="C109" s="19">
        <v>4399373.5159999998</v>
      </c>
      <c r="D109" s="19">
        <v>1679.75</v>
      </c>
      <c r="E109" s="19">
        <v>1679.722</v>
      </c>
      <c r="F109" s="18" t="s">
        <v>31</v>
      </c>
      <c r="G109" s="17">
        <v>-2.8000000000000001E-2</v>
      </c>
      <c r="I109" s="6" t="s">
        <v>169</v>
      </c>
      <c r="J109" s="19">
        <v>524555.49800000002</v>
      </c>
      <c r="K109" s="19">
        <v>4399373.5159999998</v>
      </c>
      <c r="L109" s="19">
        <v>1679.75</v>
      </c>
      <c r="M109" s="19">
        <v>1679.72</v>
      </c>
      <c r="N109" s="18" t="s">
        <v>31</v>
      </c>
      <c r="O109" s="19">
        <v>-0.03</v>
      </c>
      <c r="Q109" s="6" t="s">
        <v>169</v>
      </c>
      <c r="R109" s="19">
        <v>524555.49800000002</v>
      </c>
      <c r="S109" s="19">
        <v>4399373.5159999998</v>
      </c>
      <c r="T109" s="19">
        <v>1679.75</v>
      </c>
      <c r="U109" s="9">
        <v>1679.7180000000001</v>
      </c>
      <c r="V109" s="18" t="s">
        <v>31</v>
      </c>
      <c r="W109" s="19">
        <f>Table212[[#This Row],[DEMZ]]-Table212[[#This Row],[KnownZ]]</f>
        <v>-3.1999999999925421E-2</v>
      </c>
    </row>
    <row r="110" spans="1:23" x14ac:dyDescent="0.25">
      <c r="A110" s="6" t="s">
        <v>170</v>
      </c>
      <c r="B110" s="19">
        <v>516137.69</v>
      </c>
      <c r="C110" s="19">
        <v>4402580.3590000002</v>
      </c>
      <c r="D110" s="19">
        <v>1640.2</v>
      </c>
      <c r="E110" s="19">
        <v>1640.2760000000001</v>
      </c>
      <c r="F110" s="18" t="s">
        <v>31</v>
      </c>
      <c r="G110" s="17">
        <v>7.5999999999999998E-2</v>
      </c>
      <c r="I110" s="6" t="s">
        <v>170</v>
      </c>
      <c r="J110" s="19">
        <v>516137.69</v>
      </c>
      <c r="K110" s="19">
        <v>4402580.3590000002</v>
      </c>
      <c r="L110" s="19">
        <v>1640.2</v>
      </c>
      <c r="M110" s="19">
        <v>1640.2760000000001</v>
      </c>
      <c r="N110" s="18" t="s">
        <v>31</v>
      </c>
      <c r="O110" s="19">
        <v>7.5999999999999998E-2</v>
      </c>
      <c r="Q110" s="6" t="s">
        <v>170</v>
      </c>
      <c r="R110" s="19">
        <v>516137.69</v>
      </c>
      <c r="S110" s="19">
        <v>4402580.3590000002</v>
      </c>
      <c r="T110" s="19">
        <v>1640.2</v>
      </c>
      <c r="U110" s="9">
        <v>1640.2729999999999</v>
      </c>
      <c r="V110" s="18" t="s">
        <v>31</v>
      </c>
      <c r="W110" s="19">
        <f>Table212[[#This Row],[DEMZ]]-Table212[[#This Row],[KnownZ]]</f>
        <v>7.2999999999865395E-2</v>
      </c>
    </row>
    <row r="111" spans="1:23" x14ac:dyDescent="0.25">
      <c r="A111" s="6" t="s">
        <v>171</v>
      </c>
      <c r="B111" s="19">
        <v>508915.26</v>
      </c>
      <c r="C111" s="19">
        <v>4403896.0219999999</v>
      </c>
      <c r="D111" s="19">
        <v>1597.03</v>
      </c>
      <c r="E111" s="19">
        <v>1597.059</v>
      </c>
      <c r="F111" s="18" t="s">
        <v>31</v>
      </c>
      <c r="G111" s="17">
        <v>2.9000000000000001E-2</v>
      </c>
      <c r="I111" s="6" t="s">
        <v>171</v>
      </c>
      <c r="J111" s="19">
        <v>508915.26</v>
      </c>
      <c r="K111" s="19">
        <v>4403896.0219999999</v>
      </c>
      <c r="L111" s="19">
        <v>1597.03</v>
      </c>
      <c r="M111" s="19">
        <v>1597.059</v>
      </c>
      <c r="N111" s="18" t="s">
        <v>31</v>
      </c>
      <c r="O111" s="19">
        <v>2.9000000000000001E-2</v>
      </c>
      <c r="Q111" s="6" t="s">
        <v>171</v>
      </c>
      <c r="R111" s="19">
        <v>508915.26</v>
      </c>
      <c r="S111" s="19">
        <v>4403896.0219999999</v>
      </c>
      <c r="T111" s="19">
        <v>1597.03</v>
      </c>
      <c r="U111" s="9">
        <v>1597.06</v>
      </c>
      <c r="V111" s="18" t="s">
        <v>31</v>
      </c>
      <c r="W111" s="19">
        <f>Table212[[#This Row],[DEMZ]]-Table212[[#This Row],[KnownZ]]</f>
        <v>2.9999999999972715E-2</v>
      </c>
    </row>
    <row r="112" spans="1:23" x14ac:dyDescent="0.25">
      <c r="A112" s="6" t="s">
        <v>172</v>
      </c>
      <c r="B112" s="19">
        <v>509982.68099999998</v>
      </c>
      <c r="C112" s="19">
        <v>4411809.3229999999</v>
      </c>
      <c r="D112" s="19">
        <v>1564.653</v>
      </c>
      <c r="E112" s="19">
        <v>1564.673</v>
      </c>
      <c r="F112" s="18" t="s">
        <v>31</v>
      </c>
      <c r="G112" s="17">
        <v>0.02</v>
      </c>
      <c r="I112" s="6" t="s">
        <v>172</v>
      </c>
      <c r="J112" s="19">
        <v>509982.68099999998</v>
      </c>
      <c r="K112" s="19">
        <v>4411809.3229999999</v>
      </c>
      <c r="L112" s="19">
        <v>1564.653</v>
      </c>
      <c r="M112" s="19">
        <v>1564.673</v>
      </c>
      <c r="N112" s="18" t="s">
        <v>31</v>
      </c>
      <c r="O112" s="19">
        <v>0.02</v>
      </c>
      <c r="Q112" s="6" t="s">
        <v>172</v>
      </c>
      <c r="R112" s="19">
        <v>509982.68099999998</v>
      </c>
      <c r="S112" s="19">
        <v>4411809.3229999999</v>
      </c>
      <c r="T112" s="19">
        <v>1564.653</v>
      </c>
      <c r="U112" s="9">
        <v>1564.671</v>
      </c>
      <c r="V112" s="18" t="s">
        <v>31</v>
      </c>
      <c r="W112" s="19">
        <f>Table212[[#This Row],[DEMZ]]-Table212[[#This Row],[KnownZ]]</f>
        <v>1.8000000000029104E-2</v>
      </c>
    </row>
    <row r="113" spans="1:23" x14ac:dyDescent="0.25">
      <c r="A113" s="6" t="s">
        <v>173</v>
      </c>
      <c r="B113" s="19">
        <v>514695.28</v>
      </c>
      <c r="C113" s="19">
        <v>4417592.74</v>
      </c>
      <c r="D113" s="19">
        <v>1550.76</v>
      </c>
      <c r="E113" s="19">
        <v>1550.796</v>
      </c>
      <c r="F113" s="18" t="s">
        <v>31</v>
      </c>
      <c r="G113" s="17">
        <v>3.5999999999999997E-2</v>
      </c>
      <c r="I113" s="6" t="s">
        <v>173</v>
      </c>
      <c r="J113" s="19">
        <v>514695.28</v>
      </c>
      <c r="K113" s="19">
        <v>4417592.74</v>
      </c>
      <c r="L113" s="19">
        <v>1550.76</v>
      </c>
      <c r="M113" s="19">
        <v>1550.7829999999999</v>
      </c>
      <c r="N113" s="18" t="s">
        <v>31</v>
      </c>
      <c r="O113" s="19">
        <v>2.3E-2</v>
      </c>
      <c r="Q113" s="6" t="s">
        <v>173</v>
      </c>
      <c r="R113" s="19">
        <v>514695.28</v>
      </c>
      <c r="S113" s="19">
        <v>4417592.74</v>
      </c>
      <c r="T113" s="19">
        <v>1550.76</v>
      </c>
      <c r="U113" s="9">
        <v>1550.7860000000001</v>
      </c>
      <c r="V113" s="18" t="s">
        <v>31</v>
      </c>
      <c r="W113" s="19">
        <f>Table212[[#This Row],[DEMZ]]-Table212[[#This Row],[KnownZ]]</f>
        <v>2.6000000000067303E-2</v>
      </c>
    </row>
    <row r="114" spans="1:23" x14ac:dyDescent="0.25">
      <c r="A114" s="6" t="s">
        <v>174</v>
      </c>
      <c r="B114" s="19">
        <v>513065.12400000001</v>
      </c>
      <c r="C114" s="19">
        <v>4418108.9989999998</v>
      </c>
      <c r="D114" s="19">
        <v>1543.492</v>
      </c>
      <c r="E114" s="19">
        <v>1543.566</v>
      </c>
      <c r="F114" s="18" t="s">
        <v>31</v>
      </c>
      <c r="G114" s="17">
        <v>7.3999999999999996E-2</v>
      </c>
      <c r="I114" s="6" t="s">
        <v>174</v>
      </c>
      <c r="J114" s="19">
        <v>513065.12400000001</v>
      </c>
      <c r="K114" s="19">
        <v>4418108.9989999998</v>
      </c>
      <c r="L114" s="19">
        <v>1543.492</v>
      </c>
      <c r="M114" s="19">
        <v>1543.5250000000001</v>
      </c>
      <c r="N114" s="18" t="s">
        <v>31</v>
      </c>
      <c r="O114" s="19">
        <v>3.3000000000000002E-2</v>
      </c>
      <c r="Q114" s="6" t="s">
        <v>174</v>
      </c>
      <c r="R114" s="19">
        <v>513065.12400000001</v>
      </c>
      <c r="S114" s="19">
        <v>4418108.9989999998</v>
      </c>
      <c r="T114" s="19">
        <v>1543.492</v>
      </c>
      <c r="U114" s="9">
        <v>1543.521</v>
      </c>
      <c r="V114" s="18" t="s">
        <v>31</v>
      </c>
      <c r="W114" s="19">
        <f>Table212[[#This Row],[DEMZ]]-Table212[[#This Row],[KnownZ]]</f>
        <v>2.8999999999996362E-2</v>
      </c>
    </row>
    <row r="115" spans="1:23" x14ac:dyDescent="0.25">
      <c r="A115" s="6" t="s">
        <v>175</v>
      </c>
      <c r="B115" s="19">
        <v>506492.08799999999</v>
      </c>
      <c r="C115" s="19">
        <v>4418138.9409999996</v>
      </c>
      <c r="D115" s="19">
        <v>1591.568</v>
      </c>
      <c r="E115" s="19">
        <v>1591.6479999999999</v>
      </c>
      <c r="F115" s="18" t="s">
        <v>31</v>
      </c>
      <c r="G115" s="17">
        <v>0.08</v>
      </c>
      <c r="I115" s="6" t="s">
        <v>175</v>
      </c>
      <c r="J115" s="19">
        <v>506492.08799999999</v>
      </c>
      <c r="K115" s="19">
        <v>4418138.9409999996</v>
      </c>
      <c r="L115" s="19">
        <v>1591.568</v>
      </c>
      <c r="M115" s="19">
        <v>1591.606</v>
      </c>
      <c r="N115" s="18" t="s">
        <v>31</v>
      </c>
      <c r="O115" s="19">
        <v>3.7999999999999999E-2</v>
      </c>
      <c r="Q115" s="6" t="s">
        <v>175</v>
      </c>
      <c r="R115" s="19">
        <v>506492.08799999999</v>
      </c>
      <c r="S115" s="19">
        <v>4418138.9409999996</v>
      </c>
      <c r="T115" s="19">
        <v>1591.568</v>
      </c>
      <c r="U115" s="9">
        <v>1591.6320000000001</v>
      </c>
      <c r="V115" s="18" t="s">
        <v>31</v>
      </c>
      <c r="W115" s="19">
        <f>Table212[[#This Row],[DEMZ]]-Table212[[#This Row],[KnownZ]]</f>
        <v>6.4000000000078217E-2</v>
      </c>
    </row>
    <row r="116" spans="1:23" x14ac:dyDescent="0.25">
      <c r="A116" s="6" t="s">
        <v>176</v>
      </c>
      <c r="B116" s="19">
        <v>503472.49200000003</v>
      </c>
      <c r="C116" s="19">
        <v>4421275.6260000002</v>
      </c>
      <c r="D116" s="19">
        <v>1593.854</v>
      </c>
      <c r="E116" s="19">
        <v>1593.9190000000001</v>
      </c>
      <c r="F116" s="18" t="s">
        <v>31</v>
      </c>
      <c r="G116" s="17">
        <v>6.5000000000000002E-2</v>
      </c>
      <c r="I116" s="6" t="s">
        <v>176</v>
      </c>
      <c r="J116" s="19">
        <v>503472.49200000003</v>
      </c>
      <c r="K116" s="19">
        <v>4421275.6260000002</v>
      </c>
      <c r="L116" s="19">
        <v>1593.854</v>
      </c>
      <c r="M116" s="19">
        <v>1593.9190000000001</v>
      </c>
      <c r="N116" s="18" t="s">
        <v>31</v>
      </c>
      <c r="O116" s="19">
        <v>6.5000000000000002E-2</v>
      </c>
      <c r="Q116" s="6" t="s">
        <v>176</v>
      </c>
      <c r="R116" s="19">
        <v>503472.49200000003</v>
      </c>
      <c r="S116" s="19">
        <v>4421275.6260000002</v>
      </c>
      <c r="T116" s="19">
        <v>1593.854</v>
      </c>
      <c r="U116" s="9">
        <v>1593.914</v>
      </c>
      <c r="V116" s="18" t="s">
        <v>31</v>
      </c>
      <c r="W116" s="19">
        <f>Table212[[#This Row],[DEMZ]]-Table212[[#This Row],[KnownZ]]</f>
        <v>5.999999999994543E-2</v>
      </c>
    </row>
    <row r="117" spans="1:23" x14ac:dyDescent="0.25">
      <c r="A117" s="49" t="s">
        <v>177</v>
      </c>
      <c r="B117" s="50">
        <v>501376.41899999999</v>
      </c>
      <c r="C117" s="50">
        <v>4418283.7529999996</v>
      </c>
      <c r="D117" s="50">
        <v>1637.4280000000001</v>
      </c>
      <c r="E117" s="50">
        <v>1637.4190000000001</v>
      </c>
      <c r="F117" s="51" t="s">
        <v>31</v>
      </c>
      <c r="G117" s="52">
        <v>-8.9999999999999993E-3</v>
      </c>
      <c r="I117" s="49" t="s">
        <v>177</v>
      </c>
      <c r="J117" s="50">
        <v>501376.41899999999</v>
      </c>
      <c r="K117" s="50">
        <v>4418283.7529999996</v>
      </c>
      <c r="L117" s="50">
        <v>1637.4280000000001</v>
      </c>
      <c r="M117" s="50">
        <v>1637.414</v>
      </c>
      <c r="N117" s="51" t="s">
        <v>31</v>
      </c>
      <c r="O117" s="50">
        <v>-1.4E-2</v>
      </c>
      <c r="Q117" s="49" t="s">
        <v>177</v>
      </c>
      <c r="R117" s="50">
        <v>501376.41899999999</v>
      </c>
      <c r="S117" s="50">
        <v>4418283.7529999996</v>
      </c>
      <c r="T117" s="50">
        <v>1637.4280000000001</v>
      </c>
      <c r="U117" s="53">
        <v>1637.4179999999999</v>
      </c>
      <c r="V117" s="51" t="s">
        <v>31</v>
      </c>
      <c r="W117" s="50">
        <f>Table212[[#This Row],[DEMZ]]-Table212[[#This Row],[KnownZ]]</f>
        <v>-1.0000000000218279E-2</v>
      </c>
    </row>
    <row r="118" spans="1:23" x14ac:dyDescent="0.25">
      <c r="O118" s="1"/>
    </row>
    <row r="119" spans="1:23" x14ac:dyDescent="0.25">
      <c r="O119" s="1"/>
    </row>
    <row r="120" spans="1:23" x14ac:dyDescent="0.25">
      <c r="O120" s="1"/>
    </row>
    <row r="121" spans="1:23" x14ac:dyDescent="0.25">
      <c r="O121" s="1"/>
    </row>
    <row r="122" spans="1:23" x14ac:dyDescent="0.25">
      <c r="O122" s="1"/>
    </row>
    <row r="123" spans="1:23" x14ac:dyDescent="0.25">
      <c r="O123" s="1"/>
    </row>
    <row r="124" spans="1:23" x14ac:dyDescent="0.25">
      <c r="O124" s="1"/>
    </row>
    <row r="125" spans="1:23" x14ac:dyDescent="0.25">
      <c r="O125" s="1"/>
    </row>
    <row r="126" spans="1:23" x14ac:dyDescent="0.25">
      <c r="O126" s="1"/>
    </row>
    <row r="127" spans="1:23" x14ac:dyDescent="0.25">
      <c r="O127" s="1"/>
    </row>
    <row r="128" spans="1:23" x14ac:dyDescent="0.25">
      <c r="O128" s="1"/>
    </row>
    <row r="129" spans="15:15" x14ac:dyDescent="0.25">
      <c r="O129" s="1"/>
    </row>
    <row r="130" spans="15:15" x14ac:dyDescent="0.25">
      <c r="O130" s="1"/>
    </row>
    <row r="131" spans="15:15" x14ac:dyDescent="0.25">
      <c r="O131" s="1"/>
    </row>
    <row r="132" spans="15:15" x14ac:dyDescent="0.25">
      <c r="O132" s="1"/>
    </row>
    <row r="133" spans="15:15" x14ac:dyDescent="0.25">
      <c r="O133" s="1"/>
    </row>
    <row r="134" spans="15:15" x14ac:dyDescent="0.25">
      <c r="O134" s="1"/>
    </row>
    <row r="135" spans="15:15" x14ac:dyDescent="0.25">
      <c r="O135" s="1"/>
    </row>
    <row r="136" spans="15:15" x14ac:dyDescent="0.25">
      <c r="O136" s="1"/>
    </row>
    <row r="137" spans="15:15" x14ac:dyDescent="0.25">
      <c r="O137" s="1"/>
    </row>
    <row r="138" spans="15:15" x14ac:dyDescent="0.25">
      <c r="O138" s="1"/>
    </row>
    <row r="139" spans="15:15" x14ac:dyDescent="0.25">
      <c r="O139" s="1"/>
    </row>
    <row r="140" spans="15:15" x14ac:dyDescent="0.25">
      <c r="O140" s="1"/>
    </row>
    <row r="141" spans="15:15" x14ac:dyDescent="0.25">
      <c r="O141" s="1"/>
    </row>
    <row r="142" spans="15:15" x14ac:dyDescent="0.25">
      <c r="O142" s="1"/>
    </row>
    <row r="143" spans="15:15" x14ac:dyDescent="0.25">
      <c r="O143" s="1"/>
    </row>
    <row r="144" spans="15:15" x14ac:dyDescent="0.25">
      <c r="O144" s="1"/>
    </row>
    <row r="145" spans="15:15" x14ac:dyDescent="0.25">
      <c r="O145" s="1"/>
    </row>
    <row r="146" spans="15:15" x14ac:dyDescent="0.25">
      <c r="O146" s="1"/>
    </row>
    <row r="147" spans="15:15" x14ac:dyDescent="0.25">
      <c r="O147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1"/>
  <sheetViews>
    <sheetView workbookViewId="0">
      <selection activeCell="AA9" sqref="AA9"/>
    </sheetView>
  </sheetViews>
  <sheetFormatPr defaultRowHeight="15" x14ac:dyDescent="0.25"/>
  <cols>
    <col min="1" max="1" width="12.85546875" style="30" bestFit="1" customWidth="1"/>
    <col min="2" max="2" width="12.5703125" style="27" bestFit="1" customWidth="1"/>
    <col min="3" max="3" width="13.85546875" style="27" bestFit="1" customWidth="1"/>
    <col min="4" max="4" width="13.42578125" style="27" bestFit="1" customWidth="1"/>
    <col min="5" max="5" width="12.28515625" style="27" bestFit="1" customWidth="1"/>
    <col min="6" max="6" width="16.42578125" style="23" bestFit="1" customWidth="1"/>
    <col min="7" max="7" width="11.85546875" style="27" bestFit="1" customWidth="1"/>
    <col min="8" max="8" width="9.85546875" style="27" bestFit="1" customWidth="1"/>
    <col min="9" max="9" width="2.7109375" style="23" customWidth="1"/>
    <col min="10" max="10" width="12.85546875" style="30" bestFit="1" customWidth="1"/>
    <col min="11" max="11" width="12.5703125" style="23" bestFit="1" customWidth="1"/>
    <col min="12" max="12" width="13.85546875" style="23" bestFit="1" customWidth="1"/>
    <col min="13" max="13" width="13.42578125" style="23" bestFit="1" customWidth="1"/>
    <col min="14" max="14" width="12.28515625" style="23" bestFit="1" customWidth="1"/>
    <col min="15" max="15" width="16.42578125" style="23" bestFit="1" customWidth="1"/>
    <col min="16" max="16" width="11.85546875" style="23" bestFit="1" customWidth="1"/>
    <col min="17" max="17" width="9.85546875" style="23" bestFit="1" customWidth="1"/>
    <col min="18" max="18" width="2.7109375" style="23" customWidth="1"/>
    <col min="19" max="19" width="12.85546875" style="30" bestFit="1" customWidth="1"/>
    <col min="20" max="20" width="12.5703125" style="27" bestFit="1" customWidth="1"/>
    <col min="21" max="21" width="13.85546875" style="27" bestFit="1" customWidth="1"/>
    <col min="22" max="22" width="13.42578125" style="27" bestFit="1" customWidth="1"/>
    <col min="23" max="23" width="12.28515625" style="27" bestFit="1" customWidth="1"/>
    <col min="24" max="24" width="16.42578125" style="23" bestFit="1" customWidth="1"/>
    <col min="25" max="25" width="11.85546875" style="27" bestFit="1" customWidth="1"/>
    <col min="26" max="26" width="2.7109375" style="23" customWidth="1"/>
    <col min="27" max="27" width="18.140625" style="23" bestFit="1" customWidth="1"/>
    <col min="28" max="28" width="8.140625" style="23" bestFit="1" customWidth="1"/>
    <col min="29" max="16384" width="9.140625" style="23"/>
  </cols>
  <sheetData>
    <row r="1" spans="1:28" x14ac:dyDescent="0.25">
      <c r="A1" s="61" t="s">
        <v>12</v>
      </c>
      <c r="B1" s="61"/>
      <c r="C1" s="61"/>
      <c r="D1" s="61"/>
      <c r="E1" s="61"/>
      <c r="F1" s="61"/>
      <c r="G1" s="61"/>
      <c r="H1" s="61"/>
      <c r="I1" s="13"/>
      <c r="J1" s="61" t="s">
        <v>27</v>
      </c>
      <c r="K1" s="61"/>
      <c r="L1" s="61"/>
      <c r="M1" s="61"/>
      <c r="N1" s="61"/>
      <c r="O1" s="61"/>
      <c r="P1" s="61"/>
      <c r="Q1" s="61"/>
      <c r="R1" s="13"/>
      <c r="S1" s="57" t="s">
        <v>26</v>
      </c>
      <c r="T1" s="57"/>
      <c r="U1" s="57"/>
      <c r="V1" s="57"/>
      <c r="W1" s="57"/>
      <c r="X1" s="57"/>
      <c r="Y1" s="58"/>
      <c r="Z1" s="21"/>
      <c r="AA1" s="2" t="s">
        <v>13</v>
      </c>
      <c r="AB1" s="22">
        <f>_xlfn.PERCENTILE.INC(H:H, 0.95)</f>
        <v>0.22239999999992488</v>
      </c>
    </row>
    <row r="2" spans="1:28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3"/>
      <c r="J2" s="14" t="s">
        <v>0</v>
      </c>
      <c r="K2" s="15" t="s">
        <v>1</v>
      </c>
      <c r="L2" s="15" t="s">
        <v>2</v>
      </c>
      <c r="M2" s="15" t="s">
        <v>3</v>
      </c>
      <c r="N2" s="15" t="s">
        <v>11</v>
      </c>
      <c r="O2" s="15" t="s">
        <v>5</v>
      </c>
      <c r="P2" s="16" t="s">
        <v>6</v>
      </c>
      <c r="Q2" s="15" t="s">
        <v>7</v>
      </c>
      <c r="R2" s="13"/>
      <c r="S2" s="24" t="s">
        <v>0</v>
      </c>
      <c r="T2" s="15" t="s">
        <v>1</v>
      </c>
      <c r="U2" s="15" t="s">
        <v>2</v>
      </c>
      <c r="V2" s="15" t="s">
        <v>3</v>
      </c>
      <c r="W2" s="15" t="s">
        <v>4</v>
      </c>
      <c r="X2" s="25" t="s">
        <v>5</v>
      </c>
      <c r="Y2" s="16" t="s">
        <v>6</v>
      </c>
      <c r="Z2" s="21"/>
    </row>
    <row r="3" spans="1:28" x14ac:dyDescent="0.25">
      <c r="A3" s="35" t="s">
        <v>80</v>
      </c>
      <c r="B3" s="20">
        <v>450910.65399999998</v>
      </c>
      <c r="C3" s="20">
        <v>4515885.8569999998</v>
      </c>
      <c r="D3" s="20">
        <v>2521.819</v>
      </c>
      <c r="E3" s="20">
        <v>2521.788</v>
      </c>
      <c r="F3" s="8" t="s">
        <v>81</v>
      </c>
      <c r="G3" s="8">
        <f>Table3[[#This Row],[LaserZ]]-Table3[[#This Row],[KnownZ]]</f>
        <v>-3.0999999999949068E-2</v>
      </c>
      <c r="H3" s="9">
        <f>ABS(Table3[[#This Row],[DeltaZ]])</f>
        <v>3.0999999999949068E-2</v>
      </c>
      <c r="I3" s="13"/>
      <c r="J3" s="35" t="s">
        <v>80</v>
      </c>
      <c r="K3" s="20">
        <v>450910.65399999998</v>
      </c>
      <c r="L3" s="20">
        <v>4515885.8569999998</v>
      </c>
      <c r="M3" s="20">
        <v>2521.819</v>
      </c>
      <c r="N3" s="20">
        <v>2521.7959999999998</v>
      </c>
      <c r="O3" s="8" t="s">
        <v>81</v>
      </c>
      <c r="P3" s="8">
        <f>Table37[[#This Row],[DEMZ]]-Table37[[#This Row],[KnownZ]]</f>
        <v>-2.3000000000138243E-2</v>
      </c>
      <c r="Q3" s="9">
        <f>ABS(Table37[[#This Row],[DeltaZ]])</f>
        <v>2.3000000000138243E-2</v>
      </c>
      <c r="R3" s="13"/>
      <c r="S3" s="6" t="s">
        <v>181</v>
      </c>
      <c r="T3" s="9">
        <v>468695.86599999998</v>
      </c>
      <c r="U3" s="9">
        <v>4392583.7300000004</v>
      </c>
      <c r="V3" s="9">
        <v>2362.7060000000001</v>
      </c>
      <c r="W3" s="9">
        <v>2362.4720000000002</v>
      </c>
      <c r="X3" s="9" t="s">
        <v>81</v>
      </c>
      <c r="Y3" s="54">
        <f>Table7[[#This Row],[LaserZ]]-Table7[[#This Row],[KnownZ]]</f>
        <v>-0.2339999999999236</v>
      </c>
      <c r="Z3" s="21"/>
    </row>
    <row r="4" spans="1:28" x14ac:dyDescent="0.25">
      <c r="A4" s="35" t="s">
        <v>82</v>
      </c>
      <c r="B4" s="20">
        <v>444915.75799999997</v>
      </c>
      <c r="C4" s="20">
        <v>4517019.78</v>
      </c>
      <c r="D4" s="20">
        <v>2725.306</v>
      </c>
      <c r="E4" s="20">
        <v>2725.3139999999999</v>
      </c>
      <c r="F4" s="8" t="s">
        <v>81</v>
      </c>
      <c r="G4" s="8">
        <f>Table3[[#This Row],[LaserZ]]-Table3[[#This Row],[KnownZ]]</f>
        <v>7.9999999998108251E-3</v>
      </c>
      <c r="H4" s="9">
        <f>ABS(Table3[[#This Row],[DeltaZ]])</f>
        <v>7.9999999998108251E-3</v>
      </c>
      <c r="I4" s="13"/>
      <c r="J4" s="35" t="s">
        <v>82</v>
      </c>
      <c r="K4" s="20">
        <v>444915.75799999997</v>
      </c>
      <c r="L4" s="20">
        <v>4517019.78</v>
      </c>
      <c r="M4" s="20">
        <v>2725.306</v>
      </c>
      <c r="N4" s="20">
        <v>2725.3049999999998</v>
      </c>
      <c r="O4" s="8" t="s">
        <v>81</v>
      </c>
      <c r="P4" s="8">
        <f>Table37[[#This Row],[DEMZ]]-Table37[[#This Row],[KnownZ]]</f>
        <v>-1.0000000002037268E-3</v>
      </c>
      <c r="Q4" s="9">
        <f>ABS(Table37[[#This Row],[DeltaZ]])</f>
        <v>1.0000000002037268E-3</v>
      </c>
      <c r="R4" s="13"/>
      <c r="S4" s="6" t="s">
        <v>190</v>
      </c>
      <c r="T4" s="9">
        <v>510360.78</v>
      </c>
      <c r="U4" s="9">
        <v>4343687.6469999999</v>
      </c>
      <c r="V4" s="9">
        <v>2017.1120000000001</v>
      </c>
      <c r="W4" s="9">
        <v>2017.501</v>
      </c>
      <c r="X4" s="9" t="s">
        <v>81</v>
      </c>
      <c r="Y4" s="54">
        <f>Table7[[#This Row],[LaserZ]]-Table7[[#This Row],[KnownZ]]</f>
        <v>0.38899999999989632</v>
      </c>
      <c r="Z4" s="21"/>
    </row>
    <row r="5" spans="1:28" x14ac:dyDescent="0.25">
      <c r="A5" s="35" t="s">
        <v>83</v>
      </c>
      <c r="B5" s="20">
        <v>448433.51799999998</v>
      </c>
      <c r="C5" s="20">
        <v>4505307.1040000003</v>
      </c>
      <c r="D5" s="20">
        <v>2225.3429999999998</v>
      </c>
      <c r="E5" s="20">
        <v>2225.3249999999998</v>
      </c>
      <c r="F5" s="8" t="s">
        <v>81</v>
      </c>
      <c r="G5" s="8">
        <f>Table3[[#This Row],[LaserZ]]-Table3[[#This Row],[KnownZ]]</f>
        <v>-1.8000000000029104E-2</v>
      </c>
      <c r="H5" s="9">
        <f>ABS(Table3[[#This Row],[DeltaZ]])</f>
        <v>1.8000000000029104E-2</v>
      </c>
      <c r="I5" s="13"/>
      <c r="J5" s="35" t="s">
        <v>83</v>
      </c>
      <c r="K5" s="20">
        <v>448433.51799999998</v>
      </c>
      <c r="L5" s="20">
        <v>4505307.1040000003</v>
      </c>
      <c r="M5" s="20">
        <v>2225.3429999999998</v>
      </c>
      <c r="N5" s="20">
        <v>2225.3220000000001</v>
      </c>
      <c r="O5" s="8" t="s">
        <v>81</v>
      </c>
      <c r="P5" s="8">
        <f>Table37[[#This Row],[DEMZ]]-Table37[[#This Row],[KnownZ]]</f>
        <v>-2.099999999973079E-2</v>
      </c>
      <c r="Q5" s="9">
        <f>ABS(Table37[[#This Row],[DeltaZ]])</f>
        <v>2.099999999973079E-2</v>
      </c>
      <c r="R5" s="13"/>
      <c r="S5" s="6" t="s">
        <v>195</v>
      </c>
      <c r="T5" s="9">
        <v>524734.48699999996</v>
      </c>
      <c r="U5" s="9">
        <v>4383961.2759999996</v>
      </c>
      <c r="V5" s="9">
        <v>1838.8109999999999</v>
      </c>
      <c r="W5" s="9">
        <v>1838.566</v>
      </c>
      <c r="X5" s="9" t="s">
        <v>81</v>
      </c>
      <c r="Y5" s="54">
        <f>Table7[[#This Row],[LaserZ]]-Table7[[#This Row],[KnownZ]]</f>
        <v>-0.24499999999989086</v>
      </c>
      <c r="Z5" s="21"/>
    </row>
    <row r="6" spans="1:28" x14ac:dyDescent="0.25">
      <c r="A6" s="35" t="s">
        <v>84</v>
      </c>
      <c r="B6" s="20">
        <v>438684.94300000003</v>
      </c>
      <c r="C6" s="20">
        <v>4506798.2390000001</v>
      </c>
      <c r="D6" s="20">
        <v>2353.6280000000002</v>
      </c>
      <c r="E6" s="20">
        <v>2353.6190000000001</v>
      </c>
      <c r="F6" s="8" t="s">
        <v>81</v>
      </c>
      <c r="G6" s="8">
        <f>Table3[[#This Row],[LaserZ]]-Table3[[#This Row],[KnownZ]]</f>
        <v>-9.0000000000145519E-3</v>
      </c>
      <c r="H6" s="9">
        <f>ABS(Table3[[#This Row],[DeltaZ]])</f>
        <v>9.0000000000145519E-3</v>
      </c>
      <c r="I6" s="13"/>
      <c r="J6" s="35" t="s">
        <v>84</v>
      </c>
      <c r="K6" s="20">
        <v>438684.94300000003</v>
      </c>
      <c r="L6" s="20">
        <v>4506798.2390000001</v>
      </c>
      <c r="M6" s="20">
        <v>2353.6280000000002</v>
      </c>
      <c r="N6" s="20">
        <v>2353.614</v>
      </c>
      <c r="O6" s="8" t="s">
        <v>81</v>
      </c>
      <c r="P6" s="8">
        <f>Table37[[#This Row],[DEMZ]]-Table37[[#This Row],[KnownZ]]</f>
        <v>-1.4000000000123691E-2</v>
      </c>
      <c r="Q6" s="9">
        <f>ABS(Table37[[#This Row],[DeltaZ]])</f>
        <v>1.4000000000123691E-2</v>
      </c>
      <c r="R6" s="13"/>
      <c r="S6" s="6" t="s">
        <v>212</v>
      </c>
      <c r="T6" s="9">
        <v>483031.56599999999</v>
      </c>
      <c r="U6" s="9">
        <v>4450350.1030000001</v>
      </c>
      <c r="V6" s="9">
        <v>1579.6949999999999</v>
      </c>
      <c r="W6" s="9">
        <v>1579.9459999999999</v>
      </c>
      <c r="X6" s="9" t="s">
        <v>81</v>
      </c>
      <c r="Y6" s="54">
        <f>Table7[[#This Row],[LaserZ]]-Table7[[#This Row],[KnownZ]]</f>
        <v>0.25099999999997635</v>
      </c>
      <c r="Z6" s="21"/>
    </row>
    <row r="7" spans="1:28" x14ac:dyDescent="0.25">
      <c r="A7" s="35" t="s">
        <v>85</v>
      </c>
      <c r="B7" s="20">
        <v>447507.82500000001</v>
      </c>
      <c r="C7" s="20">
        <v>4472827.1160000004</v>
      </c>
      <c r="D7" s="20">
        <v>2598.7220000000002</v>
      </c>
      <c r="E7" s="20">
        <v>2598.7489999999998</v>
      </c>
      <c r="F7" s="8" t="s">
        <v>81</v>
      </c>
      <c r="G7" s="8">
        <f>Table3[[#This Row],[LaserZ]]-Table3[[#This Row],[KnownZ]]</f>
        <v>2.6999999999588908E-2</v>
      </c>
      <c r="H7" s="9">
        <f>ABS(Table3[[#This Row],[DeltaZ]])</f>
        <v>2.6999999999588908E-2</v>
      </c>
      <c r="I7" s="13"/>
      <c r="J7" s="35" t="s">
        <v>85</v>
      </c>
      <c r="K7" s="20">
        <v>447507.82500000001</v>
      </c>
      <c r="L7" s="20">
        <v>4472827.1160000004</v>
      </c>
      <c r="M7" s="20">
        <v>2598.7220000000002</v>
      </c>
      <c r="N7" s="20">
        <v>2598.7460000000001</v>
      </c>
      <c r="O7" s="8" t="s">
        <v>81</v>
      </c>
      <c r="P7" s="8">
        <f>Table37[[#This Row],[DEMZ]]-Table37[[#This Row],[KnownZ]]</f>
        <v>2.3999999999887223E-2</v>
      </c>
      <c r="Q7" s="9">
        <f>ABS(Table37[[#This Row],[DeltaZ]])</f>
        <v>2.3999999999887223E-2</v>
      </c>
      <c r="R7" s="13"/>
      <c r="S7" s="49" t="s">
        <v>213</v>
      </c>
      <c r="T7" s="53">
        <v>477425.25900000002</v>
      </c>
      <c r="U7" s="53">
        <v>4452418.0470000003</v>
      </c>
      <c r="V7" s="53">
        <v>1622.9280000000001</v>
      </c>
      <c r="W7" s="53">
        <v>1622.5719999999999</v>
      </c>
      <c r="X7" s="53" t="s">
        <v>81</v>
      </c>
      <c r="Y7" s="55">
        <f>Table7[[#This Row],[LaserZ]]-Table7[[#This Row],[KnownZ]]</f>
        <v>-0.35600000000022192</v>
      </c>
      <c r="Z7" s="21"/>
    </row>
    <row r="8" spans="1:28" x14ac:dyDescent="0.25">
      <c r="A8" s="35" t="s">
        <v>86</v>
      </c>
      <c r="B8" s="20">
        <v>454442.82199999999</v>
      </c>
      <c r="C8" s="20">
        <v>4455390.6449999996</v>
      </c>
      <c r="D8" s="20">
        <v>2635.4859999999999</v>
      </c>
      <c r="E8" s="20">
        <v>2635.4009999999998</v>
      </c>
      <c r="F8" s="8" t="s">
        <v>81</v>
      </c>
      <c r="G8" s="8">
        <f>Table3[[#This Row],[LaserZ]]-Table3[[#This Row],[KnownZ]]</f>
        <v>-8.500000000003638E-2</v>
      </c>
      <c r="H8" s="9">
        <f>ABS(Table3[[#This Row],[DeltaZ]])</f>
        <v>8.500000000003638E-2</v>
      </c>
      <c r="I8" s="13"/>
      <c r="J8" s="35" t="s">
        <v>86</v>
      </c>
      <c r="K8" s="20">
        <v>454442.82199999999</v>
      </c>
      <c r="L8" s="20">
        <v>4455390.6449999996</v>
      </c>
      <c r="M8" s="20">
        <v>2635.4859999999999</v>
      </c>
      <c r="N8" s="20">
        <v>2635.402</v>
      </c>
      <c r="O8" s="8" t="s">
        <v>81</v>
      </c>
      <c r="P8" s="8">
        <f>Table37[[#This Row],[DEMZ]]-Table37[[#This Row],[KnownZ]]</f>
        <v>-8.3999999999832653E-2</v>
      </c>
      <c r="Q8" s="9">
        <f>ABS(Table37[[#This Row],[DeltaZ]])</f>
        <v>8.3999999999832653E-2</v>
      </c>
      <c r="R8" s="13"/>
      <c r="S8" s="62"/>
      <c r="T8" s="26"/>
      <c r="U8" s="26"/>
      <c r="V8" s="26"/>
      <c r="W8" s="26"/>
      <c r="X8" s="26"/>
      <c r="Y8" s="26"/>
      <c r="Z8" s="21"/>
    </row>
    <row r="9" spans="1:28" x14ac:dyDescent="0.25">
      <c r="A9" s="35" t="s">
        <v>87</v>
      </c>
      <c r="B9" s="20">
        <v>455172.57299999997</v>
      </c>
      <c r="C9" s="20">
        <v>4449691.699</v>
      </c>
      <c r="D9" s="20">
        <v>2600.09</v>
      </c>
      <c r="E9" s="20">
        <v>2599.9929999999999</v>
      </c>
      <c r="F9" s="8" t="s">
        <v>81</v>
      </c>
      <c r="G9" s="8">
        <f>Table3[[#This Row],[LaserZ]]-Table3[[#This Row],[KnownZ]]</f>
        <v>-9.7000000000207365E-2</v>
      </c>
      <c r="H9" s="9">
        <f>ABS(Table3[[#This Row],[DeltaZ]])</f>
        <v>9.7000000000207365E-2</v>
      </c>
      <c r="I9" s="13"/>
      <c r="J9" s="35" t="s">
        <v>87</v>
      </c>
      <c r="K9" s="20">
        <v>455172.57299999997</v>
      </c>
      <c r="L9" s="20">
        <v>4449691.699</v>
      </c>
      <c r="M9" s="20">
        <v>2600.09</v>
      </c>
      <c r="N9" s="20">
        <v>2599.9899999999998</v>
      </c>
      <c r="O9" s="8" t="s">
        <v>81</v>
      </c>
      <c r="P9" s="8">
        <f>Table37[[#This Row],[DEMZ]]-Table37[[#This Row],[KnownZ]]</f>
        <v>-0.1000000000003638</v>
      </c>
      <c r="Q9" s="9">
        <f>ABS(Table37[[#This Row],[DeltaZ]])</f>
        <v>0.1000000000003638</v>
      </c>
      <c r="R9" s="13"/>
      <c r="S9" s="62"/>
      <c r="T9" s="26"/>
      <c r="U9" s="26"/>
      <c r="V9" s="26"/>
      <c r="W9" s="26"/>
      <c r="X9" s="26"/>
      <c r="Y9" s="26"/>
      <c r="Z9" s="21"/>
    </row>
    <row r="10" spans="1:28" x14ac:dyDescent="0.25">
      <c r="A10" s="35" t="s">
        <v>88</v>
      </c>
      <c r="B10" s="20">
        <v>460709.90600000002</v>
      </c>
      <c r="C10" s="20">
        <v>4446394.267</v>
      </c>
      <c r="D10" s="20">
        <v>2485.7600000000002</v>
      </c>
      <c r="E10" s="20">
        <v>2485.808</v>
      </c>
      <c r="F10" s="8" t="s">
        <v>81</v>
      </c>
      <c r="G10" s="8">
        <f>Table3[[#This Row],[LaserZ]]-Table3[[#This Row],[KnownZ]]</f>
        <v>4.7999999999774445E-2</v>
      </c>
      <c r="H10" s="9">
        <f>ABS(Table3[[#This Row],[DeltaZ]])</f>
        <v>4.7999999999774445E-2</v>
      </c>
      <c r="I10" s="13"/>
      <c r="J10" s="35" t="s">
        <v>88</v>
      </c>
      <c r="K10" s="20">
        <v>460709.90600000002</v>
      </c>
      <c r="L10" s="20">
        <v>4446394.267</v>
      </c>
      <c r="M10" s="20">
        <v>2485.7600000000002</v>
      </c>
      <c r="N10" s="20">
        <v>2485.8180000000002</v>
      </c>
      <c r="O10" s="8" t="s">
        <v>81</v>
      </c>
      <c r="P10" s="8">
        <f>Table37[[#This Row],[DEMZ]]-Table37[[#This Row],[KnownZ]]</f>
        <v>5.7999999999992724E-2</v>
      </c>
      <c r="Q10" s="9">
        <f>ABS(Table37[[#This Row],[DeltaZ]])</f>
        <v>5.7999999999992724E-2</v>
      </c>
      <c r="R10" s="13"/>
      <c r="S10" s="62"/>
      <c r="T10" s="26"/>
      <c r="U10" s="26"/>
      <c r="V10" s="26"/>
      <c r="W10" s="26"/>
      <c r="X10" s="26"/>
      <c r="Y10" s="26"/>
      <c r="Z10" s="21"/>
    </row>
    <row r="11" spans="1:28" x14ac:dyDescent="0.25">
      <c r="A11" s="35" t="s">
        <v>89</v>
      </c>
      <c r="B11" s="20">
        <v>456778.946</v>
      </c>
      <c r="C11" s="20">
        <v>4442476.5719999997</v>
      </c>
      <c r="D11" s="20">
        <v>2610.9470000000001</v>
      </c>
      <c r="E11" s="20">
        <v>2610.873</v>
      </c>
      <c r="F11" s="8" t="s">
        <v>81</v>
      </c>
      <c r="G11" s="8">
        <f>Table3[[#This Row],[LaserZ]]-Table3[[#This Row],[KnownZ]]</f>
        <v>-7.4000000000069122E-2</v>
      </c>
      <c r="H11" s="9">
        <f>ABS(Table3[[#This Row],[DeltaZ]])</f>
        <v>7.4000000000069122E-2</v>
      </c>
      <c r="I11" s="13"/>
      <c r="J11" s="35" t="s">
        <v>89</v>
      </c>
      <c r="K11" s="20">
        <v>456778.946</v>
      </c>
      <c r="L11" s="20">
        <v>4442476.5719999997</v>
      </c>
      <c r="M11" s="20">
        <v>2610.9470000000001</v>
      </c>
      <c r="N11" s="20">
        <v>2610.88</v>
      </c>
      <c r="O11" s="8" t="s">
        <v>81</v>
      </c>
      <c r="P11" s="8">
        <f>Table37[[#This Row],[DEMZ]]-Table37[[#This Row],[KnownZ]]</f>
        <v>-6.7000000000007276E-2</v>
      </c>
      <c r="Q11" s="9">
        <f>ABS(Table37[[#This Row],[DeltaZ]])</f>
        <v>6.7000000000007276E-2</v>
      </c>
      <c r="R11" s="13"/>
      <c r="S11" s="62"/>
      <c r="T11" s="26"/>
      <c r="U11" s="26"/>
      <c r="V11" s="26"/>
      <c r="W11" s="26"/>
      <c r="X11" s="26"/>
      <c r="Y11" s="26"/>
      <c r="Z11" s="26"/>
    </row>
    <row r="12" spans="1:28" x14ac:dyDescent="0.25">
      <c r="A12" s="35" t="s">
        <v>90</v>
      </c>
      <c r="B12" s="20">
        <v>454457.21500000003</v>
      </c>
      <c r="C12" s="20">
        <v>4436818.0070000002</v>
      </c>
      <c r="D12" s="20">
        <v>3067.2860000000001</v>
      </c>
      <c r="E12" s="20">
        <v>3067.1709999999998</v>
      </c>
      <c r="F12" s="8" t="s">
        <v>81</v>
      </c>
      <c r="G12" s="8">
        <f>Table3[[#This Row],[LaserZ]]-Table3[[#This Row],[KnownZ]]</f>
        <v>-0.11500000000023647</v>
      </c>
      <c r="H12" s="9">
        <f>ABS(Table3[[#This Row],[DeltaZ]])</f>
        <v>0.11500000000023647</v>
      </c>
      <c r="I12" s="13"/>
      <c r="J12" s="35" t="s">
        <v>90</v>
      </c>
      <c r="K12" s="20">
        <v>454457.21500000003</v>
      </c>
      <c r="L12" s="20">
        <v>4436818.0070000002</v>
      </c>
      <c r="M12" s="20">
        <v>3067.2860000000001</v>
      </c>
      <c r="N12" s="20">
        <v>3067.1889999999999</v>
      </c>
      <c r="O12" s="8" t="s">
        <v>81</v>
      </c>
      <c r="P12" s="8">
        <f>Table37[[#This Row],[DEMZ]]-Table37[[#This Row],[KnownZ]]</f>
        <v>-9.7000000000207365E-2</v>
      </c>
      <c r="Q12" s="9">
        <f>ABS(Table37[[#This Row],[DeltaZ]])</f>
        <v>9.7000000000207365E-2</v>
      </c>
      <c r="R12" s="13"/>
      <c r="S12" s="62"/>
      <c r="T12" s="26"/>
      <c r="U12" s="26"/>
      <c r="V12" s="26"/>
      <c r="W12" s="26"/>
      <c r="X12" s="26"/>
      <c r="Y12" s="26"/>
      <c r="Z12" s="26"/>
    </row>
    <row r="13" spans="1:28" x14ac:dyDescent="0.25">
      <c r="A13" s="35" t="s">
        <v>91</v>
      </c>
      <c r="B13" s="20">
        <v>457269.58100000001</v>
      </c>
      <c r="C13" s="20">
        <v>4418209.16</v>
      </c>
      <c r="D13" s="20">
        <v>2573.2429999999999</v>
      </c>
      <c r="E13" s="20">
        <v>2573.1869999999999</v>
      </c>
      <c r="F13" s="8" t="s">
        <v>81</v>
      </c>
      <c r="G13" s="8">
        <f>Table3[[#This Row],[LaserZ]]-Table3[[#This Row],[KnownZ]]</f>
        <v>-5.6000000000040018E-2</v>
      </c>
      <c r="H13" s="9">
        <f>ABS(Table3[[#This Row],[DeltaZ]])</f>
        <v>5.6000000000040018E-2</v>
      </c>
      <c r="I13" s="13"/>
      <c r="J13" s="35" t="s">
        <v>91</v>
      </c>
      <c r="K13" s="20">
        <v>457269.58100000001</v>
      </c>
      <c r="L13" s="20">
        <v>4418209.16</v>
      </c>
      <c r="M13" s="20">
        <v>2573.2429999999999</v>
      </c>
      <c r="N13" s="20">
        <v>2573.1680000000001</v>
      </c>
      <c r="O13" s="8" t="s">
        <v>81</v>
      </c>
      <c r="P13" s="8">
        <f>Table37[[#This Row],[DEMZ]]-Table37[[#This Row],[KnownZ]]</f>
        <v>-7.4999999999818101E-2</v>
      </c>
      <c r="Q13" s="9">
        <f>ABS(Table37[[#This Row],[DeltaZ]])</f>
        <v>7.4999999999818101E-2</v>
      </c>
      <c r="R13" s="13"/>
      <c r="S13" s="62"/>
      <c r="T13" s="26"/>
      <c r="U13" s="26"/>
      <c r="V13" s="26"/>
      <c r="W13" s="26"/>
      <c r="X13" s="26"/>
      <c r="Y13" s="26"/>
      <c r="Z13" s="26"/>
    </row>
    <row r="14" spans="1:28" x14ac:dyDescent="0.25">
      <c r="A14" s="35" t="s">
        <v>92</v>
      </c>
      <c r="B14" s="20">
        <v>460376.67700000003</v>
      </c>
      <c r="C14" s="20">
        <v>4413665.1339999996</v>
      </c>
      <c r="D14" s="20">
        <v>2744.8119999999999</v>
      </c>
      <c r="E14" s="20">
        <v>2744.7840000000001</v>
      </c>
      <c r="F14" s="8" t="s">
        <v>81</v>
      </c>
      <c r="G14" s="8">
        <f>Table3[[#This Row],[LaserZ]]-Table3[[#This Row],[KnownZ]]</f>
        <v>-2.7999999999792635E-2</v>
      </c>
      <c r="H14" s="9">
        <f>ABS(Table3[[#This Row],[DeltaZ]])</f>
        <v>2.7999999999792635E-2</v>
      </c>
      <c r="I14" s="13"/>
      <c r="J14" s="35" t="s">
        <v>92</v>
      </c>
      <c r="K14" s="20">
        <v>460376.67700000003</v>
      </c>
      <c r="L14" s="20">
        <v>4413665.1339999996</v>
      </c>
      <c r="M14" s="20">
        <v>2744.8119999999999</v>
      </c>
      <c r="N14" s="20">
        <v>2744.8330000000001</v>
      </c>
      <c r="O14" s="8" t="s">
        <v>81</v>
      </c>
      <c r="P14" s="8">
        <f>Table37[[#This Row],[DEMZ]]-Table37[[#This Row],[KnownZ]]</f>
        <v>2.1000000000185537E-2</v>
      </c>
      <c r="Q14" s="9">
        <f>ABS(Table37[[#This Row],[DeltaZ]])</f>
        <v>2.1000000000185537E-2</v>
      </c>
      <c r="R14" s="13"/>
      <c r="S14" s="62"/>
      <c r="T14" s="26"/>
      <c r="U14" s="26"/>
      <c r="V14" s="26"/>
      <c r="W14" s="26"/>
      <c r="X14" s="13"/>
      <c r="Y14" s="26"/>
      <c r="Z14" s="26"/>
    </row>
    <row r="15" spans="1:28" x14ac:dyDescent="0.25">
      <c r="A15" s="35" t="s">
        <v>93</v>
      </c>
      <c r="B15" s="20">
        <v>455441.353</v>
      </c>
      <c r="C15" s="20">
        <v>4409256.3360000001</v>
      </c>
      <c r="D15" s="20">
        <v>2713.7860000000001</v>
      </c>
      <c r="E15" s="20">
        <v>2713.7930000000001</v>
      </c>
      <c r="F15" s="8" t="s">
        <v>81</v>
      </c>
      <c r="G15" s="8">
        <f>Table3[[#This Row],[LaserZ]]-Table3[[#This Row],[KnownZ]]</f>
        <v>7.0000000000618456E-3</v>
      </c>
      <c r="H15" s="9">
        <f>ABS(Table3[[#This Row],[DeltaZ]])</f>
        <v>7.0000000000618456E-3</v>
      </c>
      <c r="I15" s="13"/>
      <c r="J15" s="35" t="s">
        <v>93</v>
      </c>
      <c r="K15" s="20">
        <v>455441.353</v>
      </c>
      <c r="L15" s="20">
        <v>4409256.3360000001</v>
      </c>
      <c r="M15" s="20">
        <v>2713.7860000000001</v>
      </c>
      <c r="N15" s="20">
        <v>2713.7939999999999</v>
      </c>
      <c r="O15" s="8" t="s">
        <v>81</v>
      </c>
      <c r="P15" s="8">
        <f>Table37[[#This Row],[DEMZ]]-Table37[[#This Row],[KnownZ]]</f>
        <v>7.9999999998108251E-3</v>
      </c>
      <c r="Q15" s="9">
        <f>ABS(Table37[[#This Row],[DeltaZ]])</f>
        <v>7.9999999998108251E-3</v>
      </c>
      <c r="R15" s="13"/>
      <c r="S15" s="62"/>
      <c r="T15" s="26"/>
      <c r="U15" s="26"/>
      <c r="V15" s="26"/>
      <c r="W15" s="26"/>
      <c r="X15" s="13"/>
      <c r="Y15" s="26"/>
      <c r="Z15" s="26"/>
    </row>
    <row r="16" spans="1:28" x14ac:dyDescent="0.25">
      <c r="A16" s="35" t="s">
        <v>94</v>
      </c>
      <c r="B16" s="20">
        <v>456474.06</v>
      </c>
      <c r="C16" s="20">
        <v>4399277.4740000004</v>
      </c>
      <c r="D16" s="20">
        <v>2286.1909999999998</v>
      </c>
      <c r="E16" s="20">
        <v>2286.0740000000001</v>
      </c>
      <c r="F16" s="8" t="s">
        <v>81</v>
      </c>
      <c r="G16" s="8">
        <f>Table3[[#This Row],[LaserZ]]-Table3[[#This Row],[KnownZ]]</f>
        <v>-0.11699999999973443</v>
      </c>
      <c r="H16" s="9">
        <f>ABS(Table3[[#This Row],[DeltaZ]])</f>
        <v>0.11699999999973443</v>
      </c>
      <c r="I16" s="13"/>
      <c r="J16" s="35" t="s">
        <v>94</v>
      </c>
      <c r="K16" s="20">
        <v>456474.06</v>
      </c>
      <c r="L16" s="20">
        <v>4399277.4740000004</v>
      </c>
      <c r="M16" s="20">
        <v>2286.1909999999998</v>
      </c>
      <c r="N16" s="20">
        <v>2286.0830000000001</v>
      </c>
      <c r="O16" s="8" t="s">
        <v>81</v>
      </c>
      <c r="P16" s="8">
        <f>Table37[[#This Row],[DEMZ]]-Table37[[#This Row],[KnownZ]]</f>
        <v>-0.10799999999971988</v>
      </c>
      <c r="Q16" s="9">
        <f>ABS(Table37[[#This Row],[DeltaZ]])</f>
        <v>0.10799999999971988</v>
      </c>
      <c r="R16" s="13"/>
      <c r="S16" s="62"/>
      <c r="T16" s="26"/>
      <c r="U16" s="26"/>
      <c r="V16" s="26"/>
      <c r="W16" s="26"/>
      <c r="X16" s="13"/>
      <c r="Y16" s="26"/>
      <c r="Z16" s="26"/>
    </row>
    <row r="17" spans="1:26" x14ac:dyDescent="0.25">
      <c r="A17" s="35" t="s">
        <v>95</v>
      </c>
      <c r="B17" s="20">
        <v>448459.19799999997</v>
      </c>
      <c r="C17" s="20">
        <v>4401845.4079999998</v>
      </c>
      <c r="D17" s="20">
        <v>2422.4850000000001</v>
      </c>
      <c r="E17" s="20">
        <v>2422.4720000000002</v>
      </c>
      <c r="F17" s="8" t="s">
        <v>81</v>
      </c>
      <c r="G17" s="8">
        <f>Table3[[#This Row],[LaserZ]]-Table3[[#This Row],[KnownZ]]</f>
        <v>-1.2999999999919964E-2</v>
      </c>
      <c r="H17" s="9">
        <f>ABS(Table3[[#This Row],[DeltaZ]])</f>
        <v>1.2999999999919964E-2</v>
      </c>
      <c r="I17" s="13"/>
      <c r="J17" s="35" t="s">
        <v>95</v>
      </c>
      <c r="K17" s="20">
        <v>448459.19799999997</v>
      </c>
      <c r="L17" s="20">
        <v>4401845.4079999998</v>
      </c>
      <c r="M17" s="20">
        <v>2422.4850000000001</v>
      </c>
      <c r="N17" s="20">
        <v>2422.471</v>
      </c>
      <c r="O17" s="8" t="s">
        <v>81</v>
      </c>
      <c r="P17" s="8">
        <f>Table37[[#This Row],[DEMZ]]-Table37[[#This Row],[KnownZ]]</f>
        <v>-1.4000000000123691E-2</v>
      </c>
      <c r="Q17" s="9">
        <f>ABS(Table37[[#This Row],[DeltaZ]])</f>
        <v>1.4000000000123691E-2</v>
      </c>
      <c r="R17" s="13"/>
      <c r="S17" s="62"/>
      <c r="T17" s="26"/>
      <c r="U17" s="26"/>
      <c r="V17" s="26"/>
      <c r="W17" s="26"/>
      <c r="X17" s="26"/>
      <c r="Y17" s="26"/>
      <c r="Z17" s="26"/>
    </row>
    <row r="18" spans="1:26" x14ac:dyDescent="0.25">
      <c r="A18" s="35" t="s">
        <v>96</v>
      </c>
      <c r="B18" s="20">
        <v>443421.402</v>
      </c>
      <c r="C18" s="20">
        <v>4401294.773</v>
      </c>
      <c r="D18" s="20">
        <v>2528.8649999999998</v>
      </c>
      <c r="E18" s="20">
        <v>2528.8789999999999</v>
      </c>
      <c r="F18" s="8" t="s">
        <v>81</v>
      </c>
      <c r="G18" s="8">
        <f>Table3[[#This Row],[LaserZ]]-Table3[[#This Row],[KnownZ]]</f>
        <v>1.4000000000123691E-2</v>
      </c>
      <c r="H18" s="9">
        <f>ABS(Table3[[#This Row],[DeltaZ]])</f>
        <v>1.4000000000123691E-2</v>
      </c>
      <c r="I18" s="13"/>
      <c r="J18" s="35" t="s">
        <v>96</v>
      </c>
      <c r="K18" s="20">
        <v>443421.402</v>
      </c>
      <c r="L18" s="20">
        <v>4401294.773</v>
      </c>
      <c r="M18" s="20">
        <v>2528.8649999999998</v>
      </c>
      <c r="N18" s="20">
        <v>2528.8850000000002</v>
      </c>
      <c r="O18" s="8" t="s">
        <v>81</v>
      </c>
      <c r="P18" s="8">
        <f>Table37[[#This Row],[DEMZ]]-Table37[[#This Row],[KnownZ]]</f>
        <v>2.0000000000436557E-2</v>
      </c>
      <c r="Q18" s="9">
        <f>ABS(Table37[[#This Row],[DeltaZ]])</f>
        <v>2.0000000000436557E-2</v>
      </c>
      <c r="R18" s="13"/>
      <c r="S18" s="62"/>
      <c r="T18" s="26"/>
      <c r="U18" s="26"/>
      <c r="V18" s="26"/>
      <c r="W18" s="26"/>
      <c r="X18" s="26"/>
      <c r="Y18" s="26"/>
      <c r="Z18" s="26"/>
    </row>
    <row r="19" spans="1:26" x14ac:dyDescent="0.25">
      <c r="A19" s="35" t="s">
        <v>97</v>
      </c>
      <c r="B19" s="20">
        <v>429578.36900000001</v>
      </c>
      <c r="C19" s="20">
        <v>4402786.3219999997</v>
      </c>
      <c r="D19" s="20">
        <v>3059.0050000000001</v>
      </c>
      <c r="E19" s="20">
        <v>3059.0439999999999</v>
      </c>
      <c r="F19" s="8" t="s">
        <v>81</v>
      </c>
      <c r="G19" s="8">
        <f>Table3[[#This Row],[LaserZ]]-Table3[[#This Row],[KnownZ]]</f>
        <v>3.8999999999759893E-2</v>
      </c>
      <c r="H19" s="9">
        <f>ABS(Table3[[#This Row],[DeltaZ]])</f>
        <v>3.8999999999759893E-2</v>
      </c>
      <c r="I19" s="13"/>
      <c r="J19" s="35" t="s">
        <v>97</v>
      </c>
      <c r="K19" s="20">
        <v>429578.36900000001</v>
      </c>
      <c r="L19" s="20">
        <v>4402786.3219999997</v>
      </c>
      <c r="M19" s="20">
        <v>3059.0050000000001</v>
      </c>
      <c r="N19" s="20">
        <v>3059.0479999999998</v>
      </c>
      <c r="O19" s="8" t="s">
        <v>81</v>
      </c>
      <c r="P19" s="8">
        <f>Table37[[#This Row],[DEMZ]]-Table37[[#This Row],[KnownZ]]</f>
        <v>4.2999999999665306E-2</v>
      </c>
      <c r="Q19" s="9">
        <f>ABS(Table37[[#This Row],[DeltaZ]])</f>
        <v>4.2999999999665306E-2</v>
      </c>
      <c r="R19" s="13"/>
      <c r="S19" s="62"/>
      <c r="T19" s="26"/>
      <c r="U19" s="26"/>
      <c r="V19" s="26"/>
      <c r="W19" s="26"/>
      <c r="X19" s="26"/>
      <c r="Y19" s="26"/>
      <c r="Z19" s="26"/>
    </row>
    <row r="20" spans="1:26" x14ac:dyDescent="0.25">
      <c r="A20" s="35" t="s">
        <v>98</v>
      </c>
      <c r="B20" s="20">
        <v>435041.93400000001</v>
      </c>
      <c r="C20" s="20">
        <v>4408897.9550000001</v>
      </c>
      <c r="D20" s="20">
        <v>2976.07</v>
      </c>
      <c r="E20" s="20">
        <v>2976.0830000000001</v>
      </c>
      <c r="F20" s="8" t="s">
        <v>81</v>
      </c>
      <c r="G20" s="8">
        <f>Table3[[#This Row],[LaserZ]]-Table3[[#This Row],[KnownZ]]</f>
        <v>1.2999999999919964E-2</v>
      </c>
      <c r="H20" s="9">
        <f>ABS(Table3[[#This Row],[DeltaZ]])</f>
        <v>1.2999999999919964E-2</v>
      </c>
      <c r="I20" s="13"/>
      <c r="J20" s="35" t="s">
        <v>98</v>
      </c>
      <c r="K20" s="20">
        <v>435041.93400000001</v>
      </c>
      <c r="L20" s="20">
        <v>4408897.9550000001</v>
      </c>
      <c r="M20" s="20">
        <v>2976.07</v>
      </c>
      <c r="N20" s="20">
        <v>2976.0729999999999</v>
      </c>
      <c r="O20" s="8" t="s">
        <v>81</v>
      </c>
      <c r="P20" s="8">
        <f>Table37[[#This Row],[DEMZ]]-Table37[[#This Row],[KnownZ]]</f>
        <v>2.9999999997016857E-3</v>
      </c>
      <c r="Q20" s="9">
        <f>ABS(Table37[[#This Row],[DeltaZ]])</f>
        <v>2.9999999997016857E-3</v>
      </c>
      <c r="R20" s="13"/>
      <c r="S20" s="62"/>
      <c r="T20" s="26"/>
      <c r="U20" s="26"/>
      <c r="V20" s="26"/>
      <c r="W20" s="26"/>
      <c r="X20" s="13"/>
      <c r="Y20" s="26"/>
      <c r="Z20" s="26"/>
    </row>
    <row r="21" spans="1:26" x14ac:dyDescent="0.25">
      <c r="A21" s="35" t="s">
        <v>99</v>
      </c>
      <c r="B21" s="20">
        <v>435463.73100000003</v>
      </c>
      <c r="C21" s="20">
        <v>4414771.1849999996</v>
      </c>
      <c r="D21" s="20">
        <v>2807.2530000000002</v>
      </c>
      <c r="E21" s="20">
        <v>2807.2220000000002</v>
      </c>
      <c r="F21" s="8" t="s">
        <v>81</v>
      </c>
      <c r="G21" s="8">
        <f>Table3[[#This Row],[LaserZ]]-Table3[[#This Row],[KnownZ]]</f>
        <v>-3.0999999999949068E-2</v>
      </c>
      <c r="H21" s="9">
        <f>ABS(Table3[[#This Row],[DeltaZ]])</f>
        <v>3.0999999999949068E-2</v>
      </c>
      <c r="I21" s="13"/>
      <c r="J21" s="35" t="s">
        <v>99</v>
      </c>
      <c r="K21" s="20">
        <v>435463.73100000003</v>
      </c>
      <c r="L21" s="20">
        <v>4414771.1849999996</v>
      </c>
      <c r="M21" s="20">
        <v>2807.2530000000002</v>
      </c>
      <c r="N21" s="20">
        <v>2807.2150000000001</v>
      </c>
      <c r="O21" s="8" t="s">
        <v>81</v>
      </c>
      <c r="P21" s="8">
        <f>Table37[[#This Row],[DEMZ]]-Table37[[#This Row],[KnownZ]]</f>
        <v>-3.8000000000010914E-2</v>
      </c>
      <c r="Q21" s="9">
        <f>ABS(Table37[[#This Row],[DeltaZ]])</f>
        <v>3.8000000000010914E-2</v>
      </c>
      <c r="R21" s="13"/>
      <c r="S21" s="62"/>
      <c r="T21" s="26"/>
      <c r="U21" s="26"/>
      <c r="V21" s="26"/>
      <c r="W21" s="26"/>
      <c r="X21" s="26"/>
      <c r="Y21" s="26"/>
      <c r="Z21" s="26"/>
    </row>
    <row r="22" spans="1:26" x14ac:dyDescent="0.25">
      <c r="A22" s="35" t="s">
        <v>100</v>
      </c>
      <c r="B22" s="20">
        <v>432668.91899999999</v>
      </c>
      <c r="C22" s="20">
        <v>4420086.8899999997</v>
      </c>
      <c r="D22" s="20">
        <v>2655.056</v>
      </c>
      <c r="E22" s="20">
        <v>2655.0790000000002</v>
      </c>
      <c r="F22" s="8" t="s">
        <v>81</v>
      </c>
      <c r="G22" s="8">
        <f>Table3[[#This Row],[LaserZ]]-Table3[[#This Row],[KnownZ]]</f>
        <v>2.3000000000138243E-2</v>
      </c>
      <c r="H22" s="9">
        <f>ABS(Table3[[#This Row],[DeltaZ]])</f>
        <v>2.3000000000138243E-2</v>
      </c>
      <c r="I22" s="13"/>
      <c r="J22" s="35" t="s">
        <v>100</v>
      </c>
      <c r="K22" s="20">
        <v>432668.91899999999</v>
      </c>
      <c r="L22" s="20">
        <v>4420086.8899999997</v>
      </c>
      <c r="M22" s="20">
        <v>2655.056</v>
      </c>
      <c r="N22" s="20">
        <v>2655.0630000000001</v>
      </c>
      <c r="O22" s="8" t="s">
        <v>81</v>
      </c>
      <c r="P22" s="8">
        <f>Table37[[#This Row],[DEMZ]]-Table37[[#This Row],[KnownZ]]</f>
        <v>7.0000000000618456E-3</v>
      </c>
      <c r="Q22" s="9">
        <f>ABS(Table37[[#This Row],[DeltaZ]])</f>
        <v>7.0000000000618456E-3</v>
      </c>
      <c r="R22" s="13"/>
      <c r="S22" s="62"/>
      <c r="T22" s="26"/>
      <c r="U22" s="26"/>
      <c r="V22" s="26"/>
      <c r="W22" s="26"/>
      <c r="X22" s="26"/>
      <c r="Y22" s="26"/>
      <c r="Z22" s="26"/>
    </row>
    <row r="23" spans="1:26" x14ac:dyDescent="0.25">
      <c r="A23" s="35" t="s">
        <v>101</v>
      </c>
      <c r="B23" s="8">
        <v>430573.277</v>
      </c>
      <c r="C23" s="8">
        <v>4421940.517</v>
      </c>
      <c r="D23" s="8">
        <v>2613.7739999999999</v>
      </c>
      <c r="E23" s="8">
        <v>2613.681</v>
      </c>
      <c r="F23" s="8" t="s">
        <v>81</v>
      </c>
      <c r="G23" s="9">
        <f>Table3[[#This Row],[LaserZ]]-Table3[[#This Row],[KnownZ]]</f>
        <v>-9.2999999999847205E-2</v>
      </c>
      <c r="H23" s="9">
        <f>ABS(Table3[[#This Row],[DeltaZ]])</f>
        <v>9.2999999999847205E-2</v>
      </c>
      <c r="I23" s="13"/>
      <c r="J23" s="35" t="s">
        <v>101</v>
      </c>
      <c r="K23" s="8">
        <v>430573.277</v>
      </c>
      <c r="L23" s="8">
        <v>4421940.517</v>
      </c>
      <c r="M23" s="8">
        <v>2613.7739999999999</v>
      </c>
      <c r="N23" s="8">
        <v>2613.6750000000002</v>
      </c>
      <c r="O23" s="8" t="s">
        <v>81</v>
      </c>
      <c r="P23" s="9">
        <f>Table37[[#This Row],[DEMZ]]-Table37[[#This Row],[KnownZ]]</f>
        <v>-9.8999999999705324E-2</v>
      </c>
      <c r="Q23" s="9">
        <f>ABS(Table37[[#This Row],[DeltaZ]])</f>
        <v>9.8999999999705324E-2</v>
      </c>
      <c r="R23" s="13"/>
      <c r="S23" s="62"/>
      <c r="T23" s="26"/>
      <c r="U23" s="26"/>
      <c r="V23" s="26"/>
      <c r="W23" s="26"/>
      <c r="X23" s="26"/>
      <c r="Y23" s="26"/>
      <c r="Z23" s="26"/>
    </row>
    <row r="24" spans="1:26" x14ac:dyDescent="0.25">
      <c r="A24" s="35" t="s">
        <v>102</v>
      </c>
      <c r="B24" s="8">
        <v>435564.80300000001</v>
      </c>
      <c r="C24" s="8">
        <v>4420150.7419999996</v>
      </c>
      <c r="D24" s="8">
        <v>2888.5450000000001</v>
      </c>
      <c r="E24" s="8">
        <v>2888.4540000000002</v>
      </c>
      <c r="F24" s="8" t="s">
        <v>81</v>
      </c>
      <c r="G24" s="9">
        <f>Table3[[#This Row],[LaserZ]]-Table3[[#This Row],[KnownZ]]</f>
        <v>-9.0999999999894499E-2</v>
      </c>
      <c r="H24" s="9">
        <f>ABS(Table3[[#This Row],[DeltaZ]])</f>
        <v>9.0999999999894499E-2</v>
      </c>
      <c r="I24" s="13"/>
      <c r="J24" s="35" t="s">
        <v>102</v>
      </c>
      <c r="K24" s="8">
        <v>435564.80300000001</v>
      </c>
      <c r="L24" s="8">
        <v>4420150.7419999996</v>
      </c>
      <c r="M24" s="8">
        <v>2888.5450000000001</v>
      </c>
      <c r="N24" s="8">
        <v>2888.4490000000001</v>
      </c>
      <c r="O24" s="8" t="s">
        <v>81</v>
      </c>
      <c r="P24" s="9">
        <f>Table37[[#This Row],[DEMZ]]-Table37[[#This Row],[KnownZ]]</f>
        <v>-9.6000000000003638E-2</v>
      </c>
      <c r="Q24" s="9">
        <f>ABS(Table37[[#This Row],[DeltaZ]])</f>
        <v>9.6000000000003638E-2</v>
      </c>
      <c r="R24" s="13"/>
      <c r="S24" s="62"/>
      <c r="T24" s="26"/>
      <c r="U24" s="26"/>
      <c r="V24" s="26"/>
      <c r="W24" s="26"/>
      <c r="X24" s="26"/>
      <c r="Y24" s="26"/>
      <c r="Z24" s="13"/>
    </row>
    <row r="25" spans="1:26" x14ac:dyDescent="0.25">
      <c r="A25" s="35" t="s">
        <v>103</v>
      </c>
      <c r="B25" s="8">
        <v>427265.804</v>
      </c>
      <c r="C25" s="8">
        <v>4427363.4510000004</v>
      </c>
      <c r="D25" s="8">
        <v>2540.6210000000001</v>
      </c>
      <c r="E25" s="8">
        <v>2540.5149999999999</v>
      </c>
      <c r="F25" s="8" t="s">
        <v>81</v>
      </c>
      <c r="G25" s="9">
        <f>Table3[[#This Row],[LaserZ]]-Table3[[#This Row],[KnownZ]]</f>
        <v>-0.10600000000022192</v>
      </c>
      <c r="H25" s="9">
        <f>ABS(Table3[[#This Row],[DeltaZ]])</f>
        <v>0.10600000000022192</v>
      </c>
      <c r="I25" s="13"/>
      <c r="J25" s="35" t="s">
        <v>103</v>
      </c>
      <c r="K25" s="8">
        <v>427265.804</v>
      </c>
      <c r="L25" s="8">
        <v>4427363.4510000004</v>
      </c>
      <c r="M25" s="8">
        <v>2540.6210000000001</v>
      </c>
      <c r="N25" s="8">
        <v>2540.5039999999999</v>
      </c>
      <c r="O25" s="8" t="s">
        <v>81</v>
      </c>
      <c r="P25" s="9">
        <f>Table37[[#This Row],[DEMZ]]-Table37[[#This Row],[KnownZ]]</f>
        <v>-0.11700000000018917</v>
      </c>
      <c r="Q25" s="9">
        <f>ABS(Table37[[#This Row],[DeltaZ]])</f>
        <v>0.11700000000018917</v>
      </c>
      <c r="R25" s="13"/>
      <c r="S25" s="62"/>
      <c r="T25" s="26"/>
      <c r="U25" s="26"/>
      <c r="V25" s="26"/>
      <c r="W25" s="26"/>
      <c r="X25" s="26"/>
      <c r="Y25" s="26"/>
      <c r="Z25" s="13"/>
    </row>
    <row r="26" spans="1:26" x14ac:dyDescent="0.25">
      <c r="A26" s="35" t="s">
        <v>104</v>
      </c>
      <c r="B26" s="8">
        <v>394006.429</v>
      </c>
      <c r="C26" s="8">
        <v>4435469.7929999996</v>
      </c>
      <c r="D26" s="8">
        <v>2262.2570000000001</v>
      </c>
      <c r="E26" s="8">
        <v>2262.1669999999999</v>
      </c>
      <c r="F26" s="8" t="s">
        <v>81</v>
      </c>
      <c r="G26" s="9">
        <f>Table3[[#This Row],[LaserZ]]-Table3[[#This Row],[KnownZ]]</f>
        <v>-9.0000000000145519E-2</v>
      </c>
      <c r="H26" s="9">
        <f>ABS(Table3[[#This Row],[DeltaZ]])</f>
        <v>9.0000000000145519E-2</v>
      </c>
      <c r="I26" s="13"/>
      <c r="J26" s="35" t="s">
        <v>104</v>
      </c>
      <c r="K26" s="8">
        <v>394006.429</v>
      </c>
      <c r="L26" s="8">
        <v>4435469.7929999996</v>
      </c>
      <c r="M26" s="8">
        <v>2262.2570000000001</v>
      </c>
      <c r="N26" s="8">
        <v>2262.1660000000002</v>
      </c>
      <c r="O26" s="8" t="s">
        <v>81</v>
      </c>
      <c r="P26" s="9">
        <f>Table37[[#This Row],[DEMZ]]-Table37[[#This Row],[KnownZ]]</f>
        <v>-9.0999999999894499E-2</v>
      </c>
      <c r="Q26" s="9">
        <f>ABS(Table37[[#This Row],[DeltaZ]])</f>
        <v>9.0999999999894499E-2</v>
      </c>
      <c r="R26" s="13"/>
      <c r="S26" s="62"/>
      <c r="T26" s="26"/>
      <c r="U26" s="26"/>
      <c r="V26" s="26"/>
      <c r="W26" s="26"/>
      <c r="X26" s="26"/>
      <c r="Y26" s="26"/>
      <c r="Z26" s="13"/>
    </row>
    <row r="27" spans="1:26" x14ac:dyDescent="0.25">
      <c r="A27" s="35" t="s">
        <v>105</v>
      </c>
      <c r="B27" s="8">
        <v>396984.72100000002</v>
      </c>
      <c r="C27" s="8">
        <v>4408319.3329999996</v>
      </c>
      <c r="D27" s="8">
        <v>2454.8919999999998</v>
      </c>
      <c r="E27" s="8">
        <v>2454.8989999999999</v>
      </c>
      <c r="F27" s="8" t="s">
        <v>81</v>
      </c>
      <c r="G27" s="9">
        <f>Table3[[#This Row],[LaserZ]]-Table3[[#This Row],[KnownZ]]</f>
        <v>7.0000000000618456E-3</v>
      </c>
      <c r="H27" s="9">
        <f>ABS(Table3[[#This Row],[DeltaZ]])</f>
        <v>7.0000000000618456E-3</v>
      </c>
      <c r="I27" s="13"/>
      <c r="J27" s="35" t="s">
        <v>105</v>
      </c>
      <c r="K27" s="8">
        <v>396984.72100000002</v>
      </c>
      <c r="L27" s="8">
        <v>4408319.3329999996</v>
      </c>
      <c r="M27" s="8">
        <v>2454.8919999999998</v>
      </c>
      <c r="N27" s="8">
        <v>2454.8980000000001</v>
      </c>
      <c r="O27" s="8" t="s">
        <v>81</v>
      </c>
      <c r="P27" s="9">
        <f>Table37[[#This Row],[DEMZ]]-Table37[[#This Row],[KnownZ]]</f>
        <v>6.0000000003128662E-3</v>
      </c>
      <c r="Q27" s="9">
        <f>ABS(Table37[[#This Row],[DeltaZ]])</f>
        <v>6.0000000003128662E-3</v>
      </c>
      <c r="R27" s="13"/>
      <c r="S27" s="62"/>
      <c r="T27" s="26"/>
      <c r="U27" s="26"/>
      <c r="V27" s="26"/>
      <c r="W27" s="26"/>
      <c r="X27" s="26"/>
      <c r="Y27" s="26"/>
      <c r="Z27" s="13"/>
    </row>
    <row r="28" spans="1:26" x14ac:dyDescent="0.25">
      <c r="A28" s="35" t="s">
        <v>106</v>
      </c>
      <c r="B28" s="8">
        <v>437060.82900000003</v>
      </c>
      <c r="C28" s="8">
        <v>4394190.1670000004</v>
      </c>
      <c r="D28" s="8">
        <v>2790.2649999999999</v>
      </c>
      <c r="E28" s="8">
        <v>2790.2049999999999</v>
      </c>
      <c r="F28" s="8" t="s">
        <v>81</v>
      </c>
      <c r="G28" s="9">
        <f>Table3[[#This Row],[LaserZ]]-Table3[[#This Row],[KnownZ]]</f>
        <v>-5.999999999994543E-2</v>
      </c>
      <c r="H28" s="9">
        <f>ABS(Table3[[#This Row],[DeltaZ]])</f>
        <v>5.999999999994543E-2</v>
      </c>
      <c r="I28" s="13"/>
      <c r="J28" s="35" t="s">
        <v>106</v>
      </c>
      <c r="K28" s="8">
        <v>437060.82900000003</v>
      </c>
      <c r="L28" s="8">
        <v>4394190.1670000004</v>
      </c>
      <c r="M28" s="8">
        <v>2790.2649999999999</v>
      </c>
      <c r="N28" s="8">
        <v>2790.1990000000001</v>
      </c>
      <c r="O28" s="8" t="s">
        <v>81</v>
      </c>
      <c r="P28" s="9">
        <f>Table37[[#This Row],[DEMZ]]-Table37[[#This Row],[KnownZ]]</f>
        <v>-6.5999999999803549E-2</v>
      </c>
      <c r="Q28" s="9">
        <f>ABS(Table37[[#This Row],[DeltaZ]])</f>
        <v>6.5999999999803549E-2</v>
      </c>
      <c r="R28" s="13"/>
      <c r="S28" s="62"/>
      <c r="T28" s="26"/>
      <c r="U28" s="26"/>
      <c r="V28" s="26"/>
      <c r="W28" s="26"/>
      <c r="X28" s="26"/>
      <c r="Y28" s="26"/>
      <c r="Z28" s="13"/>
    </row>
    <row r="29" spans="1:26" x14ac:dyDescent="0.25">
      <c r="A29" s="35" t="s">
        <v>107</v>
      </c>
      <c r="B29" s="8">
        <v>440410.38099999999</v>
      </c>
      <c r="C29" s="8">
        <v>4396606.9390000002</v>
      </c>
      <c r="D29" s="8">
        <v>2586.3980000000001</v>
      </c>
      <c r="E29" s="8">
        <v>2586.4</v>
      </c>
      <c r="F29" s="8" t="s">
        <v>81</v>
      </c>
      <c r="G29" s="9">
        <f>Table3[[#This Row],[LaserZ]]-Table3[[#This Row],[KnownZ]]</f>
        <v>1.9999999999527063E-3</v>
      </c>
      <c r="H29" s="9">
        <f>ABS(Table3[[#This Row],[DeltaZ]])</f>
        <v>1.9999999999527063E-3</v>
      </c>
      <c r="I29" s="13"/>
      <c r="J29" s="35" t="s">
        <v>107</v>
      </c>
      <c r="K29" s="8">
        <v>440410.38099999999</v>
      </c>
      <c r="L29" s="8">
        <v>4396606.9390000002</v>
      </c>
      <c r="M29" s="8">
        <v>2586.3980000000001</v>
      </c>
      <c r="N29" s="8">
        <v>2586.4059999999999</v>
      </c>
      <c r="O29" s="8" t="s">
        <v>81</v>
      </c>
      <c r="P29" s="9">
        <f>Table37[[#This Row],[DEMZ]]-Table37[[#This Row],[KnownZ]]</f>
        <v>7.9999999998108251E-3</v>
      </c>
      <c r="Q29" s="9">
        <f>ABS(Table37[[#This Row],[DeltaZ]])</f>
        <v>7.9999999998108251E-3</v>
      </c>
      <c r="R29" s="13"/>
      <c r="S29" s="62"/>
      <c r="T29" s="26"/>
      <c r="U29" s="26"/>
      <c r="V29" s="26"/>
      <c r="W29" s="26"/>
      <c r="X29" s="26"/>
      <c r="Y29" s="26"/>
      <c r="Z29" s="13"/>
    </row>
    <row r="30" spans="1:26" x14ac:dyDescent="0.25">
      <c r="A30" s="35" t="s">
        <v>108</v>
      </c>
      <c r="B30" s="8">
        <v>448873.42200000002</v>
      </c>
      <c r="C30" s="8">
        <v>4389767.5279999999</v>
      </c>
      <c r="D30" s="8">
        <v>3255.5320000000002</v>
      </c>
      <c r="E30" s="8">
        <v>3255.5059999999999</v>
      </c>
      <c r="F30" s="8" t="s">
        <v>81</v>
      </c>
      <c r="G30" s="9">
        <f>Table3[[#This Row],[LaserZ]]-Table3[[#This Row],[KnownZ]]</f>
        <v>-2.6000000000294676E-2</v>
      </c>
      <c r="H30" s="9">
        <f>ABS(Table3[[#This Row],[DeltaZ]])</f>
        <v>2.6000000000294676E-2</v>
      </c>
      <c r="I30" s="13"/>
      <c r="J30" s="35" t="s">
        <v>108</v>
      </c>
      <c r="K30" s="8">
        <v>448873.42200000002</v>
      </c>
      <c r="L30" s="8">
        <v>4389767.5279999999</v>
      </c>
      <c r="M30" s="8">
        <v>3255.5320000000002</v>
      </c>
      <c r="N30" s="8">
        <v>3255.5</v>
      </c>
      <c r="O30" s="8" t="s">
        <v>81</v>
      </c>
      <c r="P30" s="9">
        <f>Table37[[#This Row],[DEMZ]]-Table37[[#This Row],[KnownZ]]</f>
        <v>-3.2000000000152795E-2</v>
      </c>
      <c r="Q30" s="9">
        <f>ABS(Table37[[#This Row],[DeltaZ]])</f>
        <v>3.2000000000152795E-2</v>
      </c>
      <c r="R30" s="13"/>
      <c r="S30" s="62"/>
      <c r="T30" s="26"/>
      <c r="U30" s="26"/>
      <c r="V30" s="26"/>
      <c r="W30" s="26"/>
      <c r="X30" s="26"/>
      <c r="Y30" s="26"/>
      <c r="Z30" s="13"/>
    </row>
    <row r="31" spans="1:26" x14ac:dyDescent="0.25">
      <c r="A31" s="35" t="s">
        <v>109</v>
      </c>
      <c r="B31" s="8">
        <v>436268.43800000002</v>
      </c>
      <c r="C31" s="8">
        <v>4416720.7369999997</v>
      </c>
      <c r="D31" s="8">
        <v>3048.855</v>
      </c>
      <c r="E31" s="8">
        <v>3048.75</v>
      </c>
      <c r="F31" s="8" t="s">
        <v>81</v>
      </c>
      <c r="G31" s="9">
        <f>Table3[[#This Row],[LaserZ]]-Table3[[#This Row],[KnownZ]]</f>
        <v>-0.10500000000001819</v>
      </c>
      <c r="H31" s="9">
        <f>ABS(Table3[[#This Row],[DeltaZ]])</f>
        <v>0.10500000000001819</v>
      </c>
      <c r="I31" s="13"/>
      <c r="J31" s="35" t="s">
        <v>109</v>
      </c>
      <c r="K31" s="8">
        <v>436268.43800000002</v>
      </c>
      <c r="L31" s="8">
        <v>4416720.7369999997</v>
      </c>
      <c r="M31" s="8">
        <v>3048.855</v>
      </c>
      <c r="N31" s="8">
        <v>3048.75</v>
      </c>
      <c r="O31" s="8" t="s">
        <v>81</v>
      </c>
      <c r="P31" s="9">
        <f>Table37[[#This Row],[DEMZ]]-Table37[[#This Row],[KnownZ]]</f>
        <v>-0.10500000000001819</v>
      </c>
      <c r="Q31" s="9">
        <f>ABS(Table37[[#This Row],[DeltaZ]])</f>
        <v>0.10500000000001819</v>
      </c>
      <c r="R31" s="13"/>
      <c r="S31" s="62"/>
      <c r="T31" s="26"/>
      <c r="U31" s="26"/>
      <c r="V31" s="26"/>
      <c r="W31" s="26"/>
      <c r="X31" s="26"/>
      <c r="Y31" s="26"/>
      <c r="Z31" s="13"/>
    </row>
    <row r="32" spans="1:26" x14ac:dyDescent="0.25">
      <c r="A32" s="35" t="s">
        <v>110</v>
      </c>
      <c r="B32" s="8">
        <v>461887.837</v>
      </c>
      <c r="C32" s="8">
        <v>4391710.9539999999</v>
      </c>
      <c r="D32" s="8">
        <v>2803.1770000000001</v>
      </c>
      <c r="E32" s="8">
        <v>2803.192</v>
      </c>
      <c r="F32" s="8" t="s">
        <v>81</v>
      </c>
      <c r="G32" s="9">
        <f>Table3[[#This Row],[LaserZ]]-Table3[[#This Row],[KnownZ]]</f>
        <v>1.4999999999872671E-2</v>
      </c>
      <c r="H32" s="9">
        <f>ABS(Table3[[#This Row],[DeltaZ]])</f>
        <v>1.4999999999872671E-2</v>
      </c>
      <c r="I32" s="13"/>
      <c r="J32" s="35" t="s">
        <v>110</v>
      </c>
      <c r="K32" s="8">
        <v>461887.837</v>
      </c>
      <c r="L32" s="8">
        <v>4391710.9539999999</v>
      </c>
      <c r="M32" s="8">
        <v>2803.1770000000001</v>
      </c>
      <c r="N32" s="8">
        <v>2803.2020000000002</v>
      </c>
      <c r="O32" s="8" t="s">
        <v>81</v>
      </c>
      <c r="P32" s="9">
        <f>Table37[[#This Row],[DEMZ]]-Table37[[#This Row],[KnownZ]]</f>
        <v>2.5000000000090949E-2</v>
      </c>
      <c r="Q32" s="9">
        <f>ABS(Table37[[#This Row],[DeltaZ]])</f>
        <v>2.5000000000090949E-2</v>
      </c>
      <c r="R32" s="13"/>
      <c r="S32" s="62"/>
      <c r="T32" s="26"/>
      <c r="U32" s="26"/>
      <c r="V32" s="26"/>
      <c r="W32" s="26"/>
      <c r="X32" s="26"/>
      <c r="Y32" s="26"/>
      <c r="Z32" s="13"/>
    </row>
    <row r="33" spans="1:26" x14ac:dyDescent="0.25">
      <c r="A33" s="35" t="s">
        <v>111</v>
      </c>
      <c r="B33" s="8">
        <v>436241.44400000002</v>
      </c>
      <c r="C33" s="8">
        <v>4401906.2620000001</v>
      </c>
      <c r="D33" s="8">
        <v>2798.8110000000001</v>
      </c>
      <c r="E33" s="8">
        <v>2798.7280000000001</v>
      </c>
      <c r="F33" s="8" t="s">
        <v>81</v>
      </c>
      <c r="G33" s="54">
        <f>Table3[[#This Row],[LaserZ]]-Table3[[#This Row],[KnownZ]]</f>
        <v>-8.3000000000083674E-2</v>
      </c>
      <c r="H33" s="54">
        <f>ABS(Table3[[#This Row],[DeltaZ]])</f>
        <v>8.3000000000083674E-2</v>
      </c>
      <c r="I33" s="13"/>
      <c r="J33" s="35" t="s">
        <v>111</v>
      </c>
      <c r="K33" s="8">
        <v>436241.44400000002</v>
      </c>
      <c r="L33" s="8">
        <v>4401906.2620000001</v>
      </c>
      <c r="M33" s="8">
        <v>2798.8110000000001</v>
      </c>
      <c r="N33" s="8">
        <v>2798.7249999999999</v>
      </c>
      <c r="O33" s="8" t="s">
        <v>81</v>
      </c>
      <c r="P33" s="54">
        <f>Table37[[#This Row],[DEMZ]]-Table37[[#This Row],[KnownZ]]</f>
        <v>-8.6000000000240107E-2</v>
      </c>
      <c r="Q33" s="54">
        <f>ABS(Table37[[#This Row],[DeltaZ]])</f>
        <v>8.6000000000240107E-2</v>
      </c>
      <c r="R33" s="13"/>
      <c r="S33" s="29"/>
      <c r="T33"/>
      <c r="U33"/>
      <c r="V33"/>
      <c r="W33"/>
      <c r="X33"/>
      <c r="Y33"/>
      <c r="Z33" s="13"/>
    </row>
    <row r="34" spans="1:26" x14ac:dyDescent="0.25">
      <c r="A34" s="6" t="s">
        <v>178</v>
      </c>
      <c r="B34" s="9">
        <v>464920.07400000002</v>
      </c>
      <c r="C34" s="9">
        <v>4408701.227</v>
      </c>
      <c r="D34" s="9">
        <v>2531.6179999999999</v>
      </c>
      <c r="E34" s="9">
        <v>2531.616</v>
      </c>
      <c r="F34" s="9" t="s">
        <v>81</v>
      </c>
      <c r="G34" s="54">
        <f>Table3[[#This Row],[LaserZ]]-Table3[[#This Row],[KnownZ]]</f>
        <v>-1.9999999999527063E-3</v>
      </c>
      <c r="H34" s="54">
        <f>ABS(Table3[[#This Row],[DeltaZ]])</f>
        <v>1.9999999999527063E-3</v>
      </c>
      <c r="I34" s="13"/>
      <c r="J34" s="6" t="s">
        <v>178</v>
      </c>
      <c r="K34" s="9">
        <v>464920.07400000002</v>
      </c>
      <c r="L34" s="9">
        <v>4408701.227</v>
      </c>
      <c r="M34" s="9">
        <v>2531.6179999999999</v>
      </c>
      <c r="N34" s="9">
        <v>2531.62</v>
      </c>
      <c r="O34" s="9" t="s">
        <v>81</v>
      </c>
      <c r="P34" s="54">
        <f>Table37[[#This Row],[DEMZ]]-Table37[[#This Row],[KnownZ]]</f>
        <v>1.9999999999527063E-3</v>
      </c>
      <c r="Q34" s="54">
        <f>ABS(Table37[[#This Row],[DeltaZ]])</f>
        <v>1.9999999999527063E-3</v>
      </c>
      <c r="R34" s="13"/>
      <c r="S34" s="29"/>
      <c r="T34"/>
      <c r="U34"/>
      <c r="V34"/>
      <c r="W34"/>
      <c r="X34"/>
      <c r="Y34"/>
      <c r="Z34" s="13"/>
    </row>
    <row r="35" spans="1:26" x14ac:dyDescent="0.25">
      <c r="A35" s="6" t="s">
        <v>179</v>
      </c>
      <c r="B35" s="9">
        <v>467051.91399999999</v>
      </c>
      <c r="C35" s="9">
        <v>4398503.034</v>
      </c>
      <c r="D35" s="9">
        <v>2081.9369999999999</v>
      </c>
      <c r="E35" s="9">
        <v>2081.9189999999999</v>
      </c>
      <c r="F35" s="9" t="s">
        <v>81</v>
      </c>
      <c r="G35" s="54">
        <f>Table3[[#This Row],[LaserZ]]-Table3[[#This Row],[KnownZ]]</f>
        <v>-1.8000000000029104E-2</v>
      </c>
      <c r="H35" s="54">
        <f>ABS(Table3[[#This Row],[DeltaZ]])</f>
        <v>1.8000000000029104E-2</v>
      </c>
      <c r="I35" s="13"/>
      <c r="J35" s="6" t="s">
        <v>179</v>
      </c>
      <c r="K35" s="9">
        <v>467051.91399999999</v>
      </c>
      <c r="L35" s="9">
        <v>4398503.034</v>
      </c>
      <c r="M35" s="9">
        <v>2081.9369999999999</v>
      </c>
      <c r="N35" s="9">
        <v>2081.9009999999998</v>
      </c>
      <c r="O35" s="9" t="s">
        <v>81</v>
      </c>
      <c r="P35" s="54">
        <f>Table37[[#This Row],[DEMZ]]-Table37[[#This Row],[KnownZ]]</f>
        <v>-3.6000000000058208E-2</v>
      </c>
      <c r="Q35" s="54">
        <f>ABS(Table37[[#This Row],[DeltaZ]])</f>
        <v>3.6000000000058208E-2</v>
      </c>
      <c r="R35" s="13"/>
      <c r="S35" s="29"/>
      <c r="T35"/>
      <c r="U35"/>
      <c r="V35"/>
      <c r="W35"/>
      <c r="X35"/>
      <c r="Y35"/>
      <c r="Z35" s="13"/>
    </row>
    <row r="36" spans="1:26" x14ac:dyDescent="0.25">
      <c r="A36" s="6" t="s">
        <v>180</v>
      </c>
      <c r="B36" s="9">
        <v>472819.62800000003</v>
      </c>
      <c r="C36" s="9">
        <v>4395848.07</v>
      </c>
      <c r="D36" s="9">
        <v>2334.5169999999998</v>
      </c>
      <c r="E36" s="9">
        <v>2334.5830000000001</v>
      </c>
      <c r="F36" s="9" t="s">
        <v>81</v>
      </c>
      <c r="G36" s="54">
        <f>Table3[[#This Row],[LaserZ]]-Table3[[#This Row],[KnownZ]]</f>
        <v>6.6000000000258296E-2</v>
      </c>
      <c r="H36" s="54">
        <f>ABS(Table3[[#This Row],[DeltaZ]])</f>
        <v>6.6000000000258296E-2</v>
      </c>
      <c r="I36" s="13"/>
      <c r="J36" s="6" t="s">
        <v>180</v>
      </c>
      <c r="K36" s="9">
        <v>472819.62800000003</v>
      </c>
      <c r="L36" s="9">
        <v>4395848.07</v>
      </c>
      <c r="M36" s="9">
        <v>2334.5169999999998</v>
      </c>
      <c r="N36" s="9">
        <v>2334.567</v>
      </c>
      <c r="O36" s="9" t="s">
        <v>81</v>
      </c>
      <c r="P36" s="54">
        <f>Table37[[#This Row],[DEMZ]]-Table37[[#This Row],[KnownZ]]</f>
        <v>5.0000000000181899E-2</v>
      </c>
      <c r="Q36" s="54">
        <f>ABS(Table37[[#This Row],[DeltaZ]])</f>
        <v>5.0000000000181899E-2</v>
      </c>
      <c r="R36" s="13"/>
      <c r="S36" s="29"/>
      <c r="T36"/>
      <c r="U36"/>
      <c r="V36"/>
      <c r="W36"/>
      <c r="X36"/>
      <c r="Y36"/>
      <c r="Z36" s="13"/>
    </row>
    <row r="37" spans="1:26" x14ac:dyDescent="0.25">
      <c r="A37" s="6" t="s">
        <v>181</v>
      </c>
      <c r="B37" s="9">
        <v>468695.86599999998</v>
      </c>
      <c r="C37" s="9">
        <v>4392583.7300000004</v>
      </c>
      <c r="D37" s="9">
        <v>2362.7060000000001</v>
      </c>
      <c r="E37" s="9">
        <v>2362.4720000000002</v>
      </c>
      <c r="F37" s="9" t="s">
        <v>81</v>
      </c>
      <c r="G37" s="54">
        <f>Table3[[#This Row],[LaserZ]]-Table3[[#This Row],[KnownZ]]</f>
        <v>-0.2339999999999236</v>
      </c>
      <c r="H37" s="54">
        <f>ABS(Table3[[#This Row],[DeltaZ]])</f>
        <v>0.2339999999999236</v>
      </c>
      <c r="I37" s="13"/>
      <c r="J37" s="6" t="s">
        <v>181</v>
      </c>
      <c r="K37" s="9">
        <v>468695.86599999998</v>
      </c>
      <c r="L37" s="9">
        <v>4392583.7300000004</v>
      </c>
      <c r="M37" s="9">
        <v>2362.7060000000001</v>
      </c>
      <c r="N37" s="9">
        <v>2362.4789999999998</v>
      </c>
      <c r="O37" s="9" t="s">
        <v>81</v>
      </c>
      <c r="P37" s="54">
        <f>Table37[[#This Row],[DEMZ]]-Table37[[#This Row],[KnownZ]]</f>
        <v>-0.2270000000003165</v>
      </c>
      <c r="Q37" s="54">
        <f>ABS(Table37[[#This Row],[DeltaZ]])</f>
        <v>0.2270000000003165</v>
      </c>
      <c r="R37" s="13"/>
      <c r="S37" s="29"/>
      <c r="T37"/>
      <c r="U37"/>
      <c r="V37"/>
      <c r="W37"/>
      <c r="X37"/>
      <c r="Y37"/>
      <c r="Z37" s="13"/>
    </row>
    <row r="38" spans="1:26" x14ac:dyDescent="0.25">
      <c r="A38" s="6" t="s">
        <v>182</v>
      </c>
      <c r="B38" s="9">
        <v>472925.27299999999</v>
      </c>
      <c r="C38" s="9">
        <v>4387521.7340000002</v>
      </c>
      <c r="D38" s="9">
        <v>2139.3690000000001</v>
      </c>
      <c r="E38" s="9">
        <v>2139.373</v>
      </c>
      <c r="F38" s="9" t="s">
        <v>81</v>
      </c>
      <c r="G38" s="54">
        <f>Table3[[#This Row],[LaserZ]]-Table3[[#This Row],[KnownZ]]</f>
        <v>3.9999999999054126E-3</v>
      </c>
      <c r="H38" s="54">
        <f>ABS(Table3[[#This Row],[DeltaZ]])</f>
        <v>3.9999999999054126E-3</v>
      </c>
      <c r="I38" s="13"/>
      <c r="J38" s="6" t="s">
        <v>182</v>
      </c>
      <c r="K38" s="9">
        <v>472925.27299999999</v>
      </c>
      <c r="L38" s="9">
        <v>4387521.7340000002</v>
      </c>
      <c r="M38" s="9">
        <v>2139.3690000000001</v>
      </c>
      <c r="N38" s="9">
        <v>2139.375</v>
      </c>
      <c r="O38" s="9" t="s">
        <v>81</v>
      </c>
      <c r="P38" s="54">
        <f>Table37[[#This Row],[DEMZ]]-Table37[[#This Row],[KnownZ]]</f>
        <v>5.9999999998581188E-3</v>
      </c>
      <c r="Q38" s="54">
        <f>ABS(Table37[[#This Row],[DeltaZ]])</f>
        <v>5.9999999998581188E-3</v>
      </c>
      <c r="R38" s="13"/>
      <c r="S38" s="29"/>
      <c r="T38"/>
      <c r="U38"/>
      <c r="V38"/>
      <c r="W38"/>
      <c r="X38"/>
      <c r="Y38"/>
      <c r="Z38" s="13"/>
    </row>
    <row r="39" spans="1:26" x14ac:dyDescent="0.25">
      <c r="A39" s="6" t="s">
        <v>183</v>
      </c>
      <c r="B39" s="9">
        <v>465895.11800000002</v>
      </c>
      <c r="C39" s="9">
        <v>4368701.8720000004</v>
      </c>
      <c r="D39" s="9">
        <v>2573.7460000000001</v>
      </c>
      <c r="E39" s="9">
        <v>2573.7310000000002</v>
      </c>
      <c r="F39" s="9" t="s">
        <v>81</v>
      </c>
      <c r="G39" s="54">
        <f>Table3[[#This Row],[LaserZ]]-Table3[[#This Row],[KnownZ]]</f>
        <v>-1.4999999999872671E-2</v>
      </c>
      <c r="H39" s="54">
        <f>ABS(Table3[[#This Row],[DeltaZ]])</f>
        <v>1.4999999999872671E-2</v>
      </c>
      <c r="J39" s="6" t="s">
        <v>183</v>
      </c>
      <c r="K39" s="9">
        <v>465895.11800000002</v>
      </c>
      <c r="L39" s="9">
        <v>4368701.8720000004</v>
      </c>
      <c r="M39" s="9">
        <v>2573.7460000000001</v>
      </c>
      <c r="N39" s="9">
        <v>2573.7440000000001</v>
      </c>
      <c r="O39" s="9" t="s">
        <v>81</v>
      </c>
      <c r="P39" s="54">
        <f>Table37[[#This Row],[DEMZ]]-Table37[[#This Row],[KnownZ]]</f>
        <v>-1.9999999999527063E-3</v>
      </c>
      <c r="Q39" s="54">
        <f>ABS(Table37[[#This Row],[DeltaZ]])</f>
        <v>1.9999999999527063E-3</v>
      </c>
      <c r="S39" s="29"/>
      <c r="T39"/>
      <c r="U39"/>
      <c r="V39"/>
      <c r="W39"/>
      <c r="X39"/>
      <c r="Y39"/>
    </row>
    <row r="40" spans="1:26" x14ac:dyDescent="0.25">
      <c r="A40" s="6" t="s">
        <v>184</v>
      </c>
      <c r="B40" s="9">
        <v>484473.728</v>
      </c>
      <c r="C40" s="9">
        <v>4385248.3059999999</v>
      </c>
      <c r="D40" s="9">
        <v>1856.5150000000001</v>
      </c>
      <c r="E40" s="9">
        <v>1856.568</v>
      </c>
      <c r="F40" s="9" t="s">
        <v>81</v>
      </c>
      <c r="G40" s="54">
        <f>Table3[[#This Row],[LaserZ]]-Table3[[#This Row],[KnownZ]]</f>
        <v>5.2999999999883585E-2</v>
      </c>
      <c r="H40" s="54">
        <f>ABS(Table3[[#This Row],[DeltaZ]])</f>
        <v>5.2999999999883585E-2</v>
      </c>
      <c r="J40" s="6" t="s">
        <v>184</v>
      </c>
      <c r="K40" s="9">
        <v>484473.728</v>
      </c>
      <c r="L40" s="9">
        <v>4385248.3059999999</v>
      </c>
      <c r="M40" s="9">
        <v>1856.5150000000001</v>
      </c>
      <c r="N40" s="9">
        <v>1856.556</v>
      </c>
      <c r="O40" s="9" t="s">
        <v>81</v>
      </c>
      <c r="P40" s="54">
        <f>Table37[[#This Row],[DEMZ]]-Table37[[#This Row],[KnownZ]]</f>
        <v>4.0999999999939973E-2</v>
      </c>
      <c r="Q40" s="54">
        <f>ABS(Table37[[#This Row],[DeltaZ]])</f>
        <v>4.0999999999939973E-2</v>
      </c>
    </row>
    <row r="41" spans="1:26" x14ac:dyDescent="0.25">
      <c r="A41" s="6" t="s">
        <v>185</v>
      </c>
      <c r="B41" s="9">
        <v>496718.245</v>
      </c>
      <c r="C41" s="9">
        <v>4379093.432</v>
      </c>
      <c r="D41" s="9">
        <v>1648.8979999999999</v>
      </c>
      <c r="E41" s="9">
        <v>1648.913</v>
      </c>
      <c r="F41" s="9" t="s">
        <v>81</v>
      </c>
      <c r="G41" s="54">
        <f>Table3[[#This Row],[LaserZ]]-Table3[[#This Row],[KnownZ]]</f>
        <v>1.5000000000100044E-2</v>
      </c>
      <c r="H41" s="54">
        <f>ABS(Table3[[#This Row],[DeltaZ]])</f>
        <v>1.5000000000100044E-2</v>
      </c>
      <c r="J41" s="6" t="s">
        <v>185</v>
      </c>
      <c r="K41" s="9">
        <v>496718.245</v>
      </c>
      <c r="L41" s="9">
        <v>4379093.432</v>
      </c>
      <c r="M41" s="9">
        <v>1648.8979999999999</v>
      </c>
      <c r="N41" s="9">
        <v>1648.915</v>
      </c>
      <c r="O41" s="9" t="s">
        <v>81</v>
      </c>
      <c r="P41" s="54">
        <f>Table37[[#This Row],[DEMZ]]-Table37[[#This Row],[KnownZ]]</f>
        <v>1.7000000000052751E-2</v>
      </c>
      <c r="Q41" s="54">
        <f>ABS(Table37[[#This Row],[DeltaZ]])</f>
        <v>1.7000000000052751E-2</v>
      </c>
    </row>
    <row r="42" spans="1:26" x14ac:dyDescent="0.25">
      <c r="A42" s="6" t="s">
        <v>186</v>
      </c>
      <c r="B42" s="9">
        <v>496664.397</v>
      </c>
      <c r="C42" s="9">
        <v>4373035.2960000001</v>
      </c>
      <c r="D42" s="9">
        <v>1710.7639999999999</v>
      </c>
      <c r="E42" s="9">
        <v>1710.8779999999999</v>
      </c>
      <c r="F42" s="9" t="s">
        <v>81</v>
      </c>
      <c r="G42" s="54">
        <f>Table3[[#This Row],[LaserZ]]-Table3[[#This Row],[KnownZ]]</f>
        <v>0.11400000000003274</v>
      </c>
      <c r="H42" s="54">
        <f>ABS(Table3[[#This Row],[DeltaZ]])</f>
        <v>0.11400000000003274</v>
      </c>
      <c r="J42" s="6" t="s">
        <v>186</v>
      </c>
      <c r="K42" s="9">
        <v>496664.397</v>
      </c>
      <c r="L42" s="9">
        <v>4373035.2960000001</v>
      </c>
      <c r="M42" s="9">
        <v>1710.7639999999999</v>
      </c>
      <c r="N42" s="9">
        <v>1710.866</v>
      </c>
      <c r="O42" s="9" t="s">
        <v>81</v>
      </c>
      <c r="P42" s="54">
        <f>Table37[[#This Row],[DEMZ]]-Table37[[#This Row],[KnownZ]]</f>
        <v>0.10200000000008913</v>
      </c>
      <c r="Q42" s="54">
        <f>ABS(Table37[[#This Row],[DeltaZ]])</f>
        <v>0.10200000000008913</v>
      </c>
    </row>
    <row r="43" spans="1:26" x14ac:dyDescent="0.25">
      <c r="A43" s="6" t="s">
        <v>187</v>
      </c>
      <c r="B43" s="9">
        <v>503334.39</v>
      </c>
      <c r="C43" s="9">
        <v>4365253.5889999997</v>
      </c>
      <c r="D43" s="9">
        <v>1777.7729999999999</v>
      </c>
      <c r="E43" s="9">
        <v>1777.7550000000001</v>
      </c>
      <c r="F43" s="9" t="s">
        <v>81</v>
      </c>
      <c r="G43" s="54">
        <f>Table3[[#This Row],[LaserZ]]-Table3[[#This Row],[KnownZ]]</f>
        <v>-1.799999999980173E-2</v>
      </c>
      <c r="H43" s="54">
        <f>ABS(Table3[[#This Row],[DeltaZ]])</f>
        <v>1.799999999980173E-2</v>
      </c>
      <c r="J43" s="6" t="s">
        <v>187</v>
      </c>
      <c r="K43" s="9">
        <v>503334.39</v>
      </c>
      <c r="L43" s="9">
        <v>4365253.5889999997</v>
      </c>
      <c r="M43" s="9">
        <v>1777.7729999999999</v>
      </c>
      <c r="N43" s="9">
        <v>1777.7670000000001</v>
      </c>
      <c r="O43" s="9" t="s">
        <v>81</v>
      </c>
      <c r="P43" s="54">
        <f>Table37[[#This Row],[DEMZ]]-Table37[[#This Row],[KnownZ]]</f>
        <v>-5.9999999998581188E-3</v>
      </c>
      <c r="Q43" s="54">
        <f>ABS(Table37[[#This Row],[DeltaZ]])</f>
        <v>5.9999999998581188E-3</v>
      </c>
    </row>
    <row r="44" spans="1:26" x14ac:dyDescent="0.25">
      <c r="A44" s="6" t="s">
        <v>188</v>
      </c>
      <c r="B44" s="9">
        <v>503732.48100000003</v>
      </c>
      <c r="C44" s="9">
        <v>4343471.7209999999</v>
      </c>
      <c r="D44" s="9">
        <v>1963.7719999999999</v>
      </c>
      <c r="E44" s="9">
        <v>1963.825</v>
      </c>
      <c r="F44" s="9" t="s">
        <v>81</v>
      </c>
      <c r="G44" s="54">
        <f>Table3[[#This Row],[LaserZ]]-Table3[[#This Row],[KnownZ]]</f>
        <v>5.3000000000110958E-2</v>
      </c>
      <c r="H44" s="54">
        <f>ABS(Table3[[#This Row],[DeltaZ]])</f>
        <v>5.3000000000110958E-2</v>
      </c>
      <c r="J44" s="6" t="s">
        <v>188</v>
      </c>
      <c r="K44" s="9">
        <v>503732.48100000003</v>
      </c>
      <c r="L44" s="9">
        <v>4343471.7209999999</v>
      </c>
      <c r="M44" s="9">
        <v>1963.7719999999999</v>
      </c>
      <c r="N44" s="9">
        <v>1963.816</v>
      </c>
      <c r="O44" s="9" t="s">
        <v>81</v>
      </c>
      <c r="P44" s="54">
        <f>Table37[[#This Row],[DEMZ]]-Table37[[#This Row],[KnownZ]]</f>
        <v>4.4000000000096406E-2</v>
      </c>
      <c r="Q44" s="54">
        <f>ABS(Table37[[#This Row],[DeltaZ]])</f>
        <v>4.4000000000096406E-2</v>
      </c>
    </row>
    <row r="45" spans="1:26" x14ac:dyDescent="0.25">
      <c r="A45" s="6" t="s">
        <v>189</v>
      </c>
      <c r="B45" s="9">
        <v>506385.16800000001</v>
      </c>
      <c r="C45" s="9">
        <v>4339434.773</v>
      </c>
      <c r="D45" s="9">
        <v>2091.6010000000001</v>
      </c>
      <c r="E45" s="9">
        <v>2091.5920000000001</v>
      </c>
      <c r="F45" s="9" t="s">
        <v>81</v>
      </c>
      <c r="G45" s="54">
        <f>Table3[[#This Row],[LaserZ]]-Table3[[#This Row],[KnownZ]]</f>
        <v>-9.0000000000145519E-3</v>
      </c>
      <c r="H45" s="54">
        <f>ABS(Table3[[#This Row],[DeltaZ]])</f>
        <v>9.0000000000145519E-3</v>
      </c>
      <c r="J45" s="6" t="s">
        <v>189</v>
      </c>
      <c r="K45" s="9">
        <v>506385.16800000001</v>
      </c>
      <c r="L45" s="9">
        <v>4339434.773</v>
      </c>
      <c r="M45" s="9">
        <v>2091.6010000000001</v>
      </c>
      <c r="N45" s="9">
        <v>2091.616</v>
      </c>
      <c r="O45" s="9" t="s">
        <v>81</v>
      </c>
      <c r="P45" s="54">
        <f>Table37[[#This Row],[DEMZ]]-Table37[[#This Row],[KnownZ]]</f>
        <v>1.4999999999872671E-2</v>
      </c>
      <c r="Q45" s="54">
        <f>ABS(Table37[[#This Row],[DeltaZ]])</f>
        <v>1.4999999999872671E-2</v>
      </c>
    </row>
    <row r="46" spans="1:26" x14ac:dyDescent="0.25">
      <c r="A46" s="6" t="s">
        <v>190</v>
      </c>
      <c r="B46" s="9">
        <v>510360.78</v>
      </c>
      <c r="C46" s="9">
        <v>4343687.6469999999</v>
      </c>
      <c r="D46" s="9">
        <v>2017.1120000000001</v>
      </c>
      <c r="E46" s="9">
        <v>2017.501</v>
      </c>
      <c r="F46" s="9" t="s">
        <v>81</v>
      </c>
      <c r="G46" s="54">
        <f>Table3[[#This Row],[LaserZ]]-Table3[[#This Row],[KnownZ]]</f>
        <v>0.38899999999989632</v>
      </c>
      <c r="H46" s="54">
        <f>ABS(Table3[[#This Row],[DeltaZ]])</f>
        <v>0.38899999999989632</v>
      </c>
      <c r="J46" s="6" t="s">
        <v>190</v>
      </c>
      <c r="K46" s="9">
        <v>510360.78</v>
      </c>
      <c r="L46" s="9">
        <v>4343687.6469999999</v>
      </c>
      <c r="M46" s="9">
        <v>2017.1120000000001</v>
      </c>
      <c r="N46" s="9">
        <v>2017.4960000000001</v>
      </c>
      <c r="O46" s="9" t="s">
        <v>81</v>
      </c>
      <c r="P46" s="54">
        <f>Table37[[#This Row],[DEMZ]]-Table37[[#This Row],[KnownZ]]</f>
        <v>0.38400000000001455</v>
      </c>
      <c r="Q46" s="54">
        <f>ABS(Table37[[#This Row],[DeltaZ]])</f>
        <v>0.38400000000001455</v>
      </c>
    </row>
    <row r="47" spans="1:26" x14ac:dyDescent="0.25">
      <c r="A47" s="6" t="s">
        <v>191</v>
      </c>
      <c r="B47" s="9">
        <v>525928.51699999999</v>
      </c>
      <c r="C47" s="9">
        <v>4342048.5180000002</v>
      </c>
      <c r="D47" s="9">
        <v>2081.4009999999998</v>
      </c>
      <c r="E47" s="9">
        <v>2081.5720000000001</v>
      </c>
      <c r="F47" s="9" t="s">
        <v>81</v>
      </c>
      <c r="G47" s="54">
        <f>Table3[[#This Row],[LaserZ]]-Table3[[#This Row],[KnownZ]]</f>
        <v>0.17100000000027649</v>
      </c>
      <c r="H47" s="54">
        <f>ABS(Table3[[#This Row],[DeltaZ]])</f>
        <v>0.17100000000027649</v>
      </c>
      <c r="J47" s="6" t="s">
        <v>191</v>
      </c>
      <c r="K47" s="9">
        <v>525928.51699999999</v>
      </c>
      <c r="L47" s="9">
        <v>4342048.5180000002</v>
      </c>
      <c r="M47" s="9">
        <v>2081.4009999999998</v>
      </c>
      <c r="N47" s="9">
        <v>2081.5700000000002</v>
      </c>
      <c r="O47" s="9" t="s">
        <v>81</v>
      </c>
      <c r="P47" s="54">
        <f>Table37[[#This Row],[DEMZ]]-Table37[[#This Row],[KnownZ]]</f>
        <v>0.16900000000032378</v>
      </c>
      <c r="Q47" s="54">
        <f>ABS(Table37[[#This Row],[DeltaZ]])</f>
        <v>0.16900000000032378</v>
      </c>
    </row>
    <row r="48" spans="1:26" x14ac:dyDescent="0.25">
      <c r="A48" s="6" t="s">
        <v>192</v>
      </c>
      <c r="B48" s="9">
        <v>522954.967</v>
      </c>
      <c r="C48" s="9">
        <v>4355133.8080000002</v>
      </c>
      <c r="D48" s="9">
        <v>2015.739</v>
      </c>
      <c r="E48" s="9">
        <v>2015.876</v>
      </c>
      <c r="F48" s="9" t="s">
        <v>81</v>
      </c>
      <c r="G48" s="54">
        <f>Table3[[#This Row],[LaserZ]]-Table3[[#This Row],[KnownZ]]</f>
        <v>0.13699999999994361</v>
      </c>
      <c r="H48" s="54">
        <f>ABS(Table3[[#This Row],[DeltaZ]])</f>
        <v>0.13699999999994361</v>
      </c>
      <c r="J48" s="6" t="s">
        <v>192</v>
      </c>
      <c r="K48" s="9">
        <v>522954.967</v>
      </c>
      <c r="L48" s="9">
        <v>4355133.8080000002</v>
      </c>
      <c r="M48" s="9">
        <v>2015.739</v>
      </c>
      <c r="N48" s="9">
        <v>2015.877</v>
      </c>
      <c r="O48" s="9" t="s">
        <v>81</v>
      </c>
      <c r="P48" s="54">
        <f>Table37[[#This Row],[DEMZ]]-Table37[[#This Row],[KnownZ]]</f>
        <v>0.13799999999991996</v>
      </c>
      <c r="Q48" s="54">
        <f>ABS(Table37[[#This Row],[DeltaZ]])</f>
        <v>0.13799999999991996</v>
      </c>
    </row>
    <row r="49" spans="1:17" x14ac:dyDescent="0.25">
      <c r="A49" s="6" t="s">
        <v>193</v>
      </c>
      <c r="B49" s="9">
        <v>521094.56099999999</v>
      </c>
      <c r="C49" s="9">
        <v>4360187.97</v>
      </c>
      <c r="D49" s="9">
        <v>1867.423</v>
      </c>
      <c r="E49" s="9">
        <v>1867.3979999999999</v>
      </c>
      <c r="F49" s="9" t="s">
        <v>81</v>
      </c>
      <c r="G49" s="54">
        <f>Table3[[#This Row],[LaserZ]]-Table3[[#This Row],[KnownZ]]</f>
        <v>-2.5000000000090949E-2</v>
      </c>
      <c r="H49" s="54">
        <f>ABS(Table3[[#This Row],[DeltaZ]])</f>
        <v>2.5000000000090949E-2</v>
      </c>
      <c r="J49" s="6" t="s">
        <v>193</v>
      </c>
      <c r="K49" s="9">
        <v>521094.56099999999</v>
      </c>
      <c r="L49" s="9">
        <v>4360187.97</v>
      </c>
      <c r="M49" s="9">
        <v>1867.423</v>
      </c>
      <c r="N49" s="9">
        <v>1867.4190000000001</v>
      </c>
      <c r="O49" s="9" t="s">
        <v>81</v>
      </c>
      <c r="P49" s="54">
        <f>Table37[[#This Row],[DEMZ]]-Table37[[#This Row],[KnownZ]]</f>
        <v>-3.9999999999054126E-3</v>
      </c>
      <c r="Q49" s="54">
        <f>ABS(Table37[[#This Row],[DeltaZ]])</f>
        <v>3.9999999999054126E-3</v>
      </c>
    </row>
    <row r="50" spans="1:17" x14ac:dyDescent="0.25">
      <c r="A50" s="6" t="s">
        <v>194</v>
      </c>
      <c r="B50" s="9">
        <v>516722.14799999999</v>
      </c>
      <c r="C50" s="9">
        <v>4378440.4050000003</v>
      </c>
      <c r="D50" s="9">
        <v>1769.5830000000001</v>
      </c>
      <c r="E50" s="9">
        <v>1769.683</v>
      </c>
      <c r="F50" s="9" t="s">
        <v>81</v>
      </c>
      <c r="G50" s="54">
        <f>Table3[[#This Row],[LaserZ]]-Table3[[#This Row],[KnownZ]]</f>
        <v>9.9999999999909051E-2</v>
      </c>
      <c r="H50" s="54">
        <f>ABS(Table3[[#This Row],[DeltaZ]])</f>
        <v>9.9999999999909051E-2</v>
      </c>
      <c r="J50" s="6" t="s">
        <v>194</v>
      </c>
      <c r="K50" s="9">
        <v>516722.14799999999</v>
      </c>
      <c r="L50" s="9">
        <v>4378440.4050000003</v>
      </c>
      <c r="M50" s="9">
        <v>1769.5830000000001</v>
      </c>
      <c r="N50" s="9">
        <v>1769.684</v>
      </c>
      <c r="O50" s="9" t="s">
        <v>81</v>
      </c>
      <c r="P50" s="54">
        <f>Table37[[#This Row],[DEMZ]]-Table37[[#This Row],[KnownZ]]</f>
        <v>0.1009999999998854</v>
      </c>
      <c r="Q50" s="54">
        <f>ABS(Table37[[#This Row],[DeltaZ]])</f>
        <v>0.1009999999998854</v>
      </c>
    </row>
    <row r="51" spans="1:17" x14ac:dyDescent="0.25">
      <c r="A51" s="6" t="s">
        <v>195</v>
      </c>
      <c r="B51" s="9">
        <v>524734.48699999996</v>
      </c>
      <c r="C51" s="9">
        <v>4383961.2759999996</v>
      </c>
      <c r="D51" s="9">
        <v>1838.8109999999999</v>
      </c>
      <c r="E51" s="9">
        <v>1838.566</v>
      </c>
      <c r="F51" s="9" t="s">
        <v>81</v>
      </c>
      <c r="G51" s="54">
        <f>Table3[[#This Row],[LaserZ]]-Table3[[#This Row],[KnownZ]]</f>
        <v>-0.24499999999989086</v>
      </c>
      <c r="H51" s="54">
        <f>ABS(Table3[[#This Row],[DeltaZ]])</f>
        <v>0.24499999999989086</v>
      </c>
      <c r="J51" s="6" t="s">
        <v>195</v>
      </c>
      <c r="K51" s="9">
        <v>524734.48699999996</v>
      </c>
      <c r="L51" s="9">
        <v>4383961.2759999996</v>
      </c>
      <c r="M51" s="9">
        <v>1838.8109999999999</v>
      </c>
      <c r="N51" s="9">
        <v>1838.61</v>
      </c>
      <c r="O51" s="9" t="s">
        <v>81</v>
      </c>
      <c r="P51" s="54">
        <f>Table37[[#This Row],[DEMZ]]-Table37[[#This Row],[KnownZ]]</f>
        <v>-0.20100000000002183</v>
      </c>
      <c r="Q51" s="54">
        <f>ABS(Table37[[#This Row],[DeltaZ]])</f>
        <v>0.20100000000002183</v>
      </c>
    </row>
    <row r="52" spans="1:17" x14ac:dyDescent="0.25">
      <c r="A52" s="6" t="s">
        <v>196</v>
      </c>
      <c r="B52" s="9">
        <v>533318.99600000004</v>
      </c>
      <c r="C52" s="9">
        <v>4379634.8329999996</v>
      </c>
      <c r="D52" s="9">
        <v>1814.2809999999999</v>
      </c>
      <c r="E52" s="9">
        <v>1814.32</v>
      </c>
      <c r="F52" s="9" t="s">
        <v>81</v>
      </c>
      <c r="G52" s="54">
        <f>Table3[[#This Row],[LaserZ]]-Table3[[#This Row],[KnownZ]]</f>
        <v>3.8999999999987267E-2</v>
      </c>
      <c r="H52" s="54">
        <f>ABS(Table3[[#This Row],[DeltaZ]])</f>
        <v>3.8999999999987267E-2</v>
      </c>
      <c r="J52" s="6" t="s">
        <v>196</v>
      </c>
      <c r="K52" s="9">
        <v>533318.99600000004</v>
      </c>
      <c r="L52" s="9">
        <v>4379634.8329999996</v>
      </c>
      <c r="M52" s="9">
        <v>1814.2809999999999</v>
      </c>
      <c r="N52" s="9">
        <v>1814.32</v>
      </c>
      <c r="O52" s="9" t="s">
        <v>81</v>
      </c>
      <c r="P52" s="54">
        <f>Table37[[#This Row],[DEMZ]]-Table37[[#This Row],[KnownZ]]</f>
        <v>3.8999999999987267E-2</v>
      </c>
      <c r="Q52" s="54">
        <f>ABS(Table37[[#This Row],[DeltaZ]])</f>
        <v>3.8999999999987267E-2</v>
      </c>
    </row>
    <row r="53" spans="1:17" x14ac:dyDescent="0.25">
      <c r="A53" s="6" t="s">
        <v>197</v>
      </c>
      <c r="B53" s="9">
        <v>524537.076</v>
      </c>
      <c r="C53" s="9">
        <v>4399373.841</v>
      </c>
      <c r="D53" s="9">
        <v>1679.174</v>
      </c>
      <c r="E53" s="9">
        <v>1679.0360000000001</v>
      </c>
      <c r="F53" s="9" t="s">
        <v>81</v>
      </c>
      <c r="G53" s="54">
        <f>Table3[[#This Row],[LaserZ]]-Table3[[#This Row],[KnownZ]]</f>
        <v>-0.13799999999991996</v>
      </c>
      <c r="H53" s="54">
        <f>ABS(Table3[[#This Row],[DeltaZ]])</f>
        <v>0.13799999999991996</v>
      </c>
      <c r="J53" s="6" t="s">
        <v>197</v>
      </c>
      <c r="K53" s="9">
        <v>524537.076</v>
      </c>
      <c r="L53" s="9">
        <v>4399373.841</v>
      </c>
      <c r="M53" s="9">
        <v>1679.174</v>
      </c>
      <c r="N53" s="9">
        <v>1679.104</v>
      </c>
      <c r="O53" s="9" t="s">
        <v>81</v>
      </c>
      <c r="P53" s="54">
        <f>Table37[[#This Row],[DEMZ]]-Table37[[#This Row],[KnownZ]]</f>
        <v>-6.9999999999936335E-2</v>
      </c>
      <c r="Q53" s="54">
        <f>ABS(Table37[[#This Row],[DeltaZ]])</f>
        <v>6.9999999999936335E-2</v>
      </c>
    </row>
    <row r="54" spans="1:17" x14ac:dyDescent="0.25">
      <c r="A54" s="6" t="s">
        <v>198</v>
      </c>
      <c r="B54" s="9">
        <v>534160.23199999996</v>
      </c>
      <c r="C54" s="9">
        <v>4399505.466</v>
      </c>
      <c r="D54" s="9">
        <v>1685.171</v>
      </c>
      <c r="E54" s="9">
        <v>1685.2239999999999</v>
      </c>
      <c r="F54" s="9" t="s">
        <v>81</v>
      </c>
      <c r="G54" s="54">
        <f>Table3[[#This Row],[LaserZ]]-Table3[[#This Row],[KnownZ]]</f>
        <v>5.2999999999883585E-2</v>
      </c>
      <c r="H54" s="54">
        <f>ABS(Table3[[#This Row],[DeltaZ]])</f>
        <v>5.2999999999883585E-2</v>
      </c>
      <c r="J54" s="6" t="s">
        <v>198</v>
      </c>
      <c r="K54" s="9">
        <v>534160.23199999996</v>
      </c>
      <c r="L54" s="9">
        <v>4399505.466</v>
      </c>
      <c r="M54" s="9">
        <v>1685.171</v>
      </c>
      <c r="N54" s="9">
        <v>1685.2090000000001</v>
      </c>
      <c r="O54" s="9" t="s">
        <v>81</v>
      </c>
      <c r="P54" s="54">
        <f>Table37[[#This Row],[DEMZ]]-Table37[[#This Row],[KnownZ]]</f>
        <v>3.8000000000010914E-2</v>
      </c>
      <c r="Q54" s="54">
        <f>ABS(Table37[[#This Row],[DeltaZ]])</f>
        <v>3.8000000000010914E-2</v>
      </c>
    </row>
    <row r="55" spans="1:17" x14ac:dyDescent="0.25">
      <c r="A55" s="6" t="s">
        <v>199</v>
      </c>
      <c r="B55" s="9">
        <v>548634.25199999998</v>
      </c>
      <c r="C55" s="9">
        <v>4399202.943</v>
      </c>
      <c r="D55" s="9">
        <v>1681.8140000000001</v>
      </c>
      <c r="E55" s="9">
        <v>1681.73</v>
      </c>
      <c r="F55" s="9" t="s">
        <v>81</v>
      </c>
      <c r="G55" s="54">
        <f>Table3[[#This Row],[LaserZ]]-Table3[[#This Row],[KnownZ]]</f>
        <v>-8.4000000000060027E-2</v>
      </c>
      <c r="H55" s="54">
        <f>ABS(Table3[[#This Row],[DeltaZ]])</f>
        <v>8.4000000000060027E-2</v>
      </c>
      <c r="J55" s="6" t="s">
        <v>199</v>
      </c>
      <c r="K55" s="9">
        <v>548634.25199999998</v>
      </c>
      <c r="L55" s="9">
        <v>4399202.943</v>
      </c>
      <c r="M55" s="9">
        <v>1681.8140000000001</v>
      </c>
      <c r="N55" s="9">
        <v>1681.7249999999999</v>
      </c>
      <c r="O55" s="9" t="s">
        <v>81</v>
      </c>
      <c r="P55" s="54">
        <f>Table37[[#This Row],[DEMZ]]-Table37[[#This Row],[KnownZ]]</f>
        <v>-8.9000000000169166E-2</v>
      </c>
      <c r="Q55" s="54">
        <f>ABS(Table37[[#This Row],[DeltaZ]])</f>
        <v>8.9000000000169166E-2</v>
      </c>
    </row>
    <row r="56" spans="1:17" x14ac:dyDescent="0.25">
      <c r="A56" s="6" t="s">
        <v>200</v>
      </c>
      <c r="B56" s="9">
        <v>530687.674</v>
      </c>
      <c r="C56" s="9">
        <v>4427414.8940000003</v>
      </c>
      <c r="D56" s="9">
        <v>1571.066</v>
      </c>
      <c r="E56" s="9">
        <v>1571.114</v>
      </c>
      <c r="F56" s="9" t="s">
        <v>81</v>
      </c>
      <c r="G56" s="54">
        <f>Table3[[#This Row],[LaserZ]]-Table3[[#This Row],[KnownZ]]</f>
        <v>4.8000000000001819E-2</v>
      </c>
      <c r="H56" s="54">
        <f>ABS(Table3[[#This Row],[DeltaZ]])</f>
        <v>4.8000000000001819E-2</v>
      </c>
      <c r="J56" s="6" t="s">
        <v>200</v>
      </c>
      <c r="K56" s="9">
        <v>530687.674</v>
      </c>
      <c r="L56" s="9">
        <v>4427414.8940000003</v>
      </c>
      <c r="M56" s="9">
        <v>1571.066</v>
      </c>
      <c r="N56" s="9">
        <v>1571.116</v>
      </c>
      <c r="O56" s="9" t="s">
        <v>81</v>
      </c>
      <c r="P56" s="54">
        <f>Table37[[#This Row],[DEMZ]]-Table37[[#This Row],[KnownZ]]</f>
        <v>4.9999999999954525E-2</v>
      </c>
      <c r="Q56" s="54">
        <f>ABS(Table37[[#This Row],[DeltaZ]])</f>
        <v>4.9999999999954525E-2</v>
      </c>
    </row>
    <row r="57" spans="1:17" x14ac:dyDescent="0.25">
      <c r="A57" s="6" t="s">
        <v>201</v>
      </c>
      <c r="B57" s="9">
        <v>521366.12300000002</v>
      </c>
      <c r="C57" s="9">
        <v>4426366.8099999996</v>
      </c>
      <c r="D57" s="9">
        <v>1555.287</v>
      </c>
      <c r="E57" s="9">
        <v>1555.3119999999999</v>
      </c>
      <c r="F57" s="9" t="s">
        <v>81</v>
      </c>
      <c r="G57" s="54">
        <f>Table3[[#This Row],[LaserZ]]-Table3[[#This Row],[KnownZ]]</f>
        <v>2.4999999999863576E-2</v>
      </c>
      <c r="H57" s="54">
        <f>ABS(Table3[[#This Row],[DeltaZ]])</f>
        <v>2.4999999999863576E-2</v>
      </c>
      <c r="J57" s="6" t="s">
        <v>201</v>
      </c>
      <c r="K57" s="9">
        <v>521366.12300000002</v>
      </c>
      <c r="L57" s="9">
        <v>4426366.8099999996</v>
      </c>
      <c r="M57" s="9">
        <v>1555.287</v>
      </c>
      <c r="N57" s="9">
        <v>1555.3140000000001</v>
      </c>
      <c r="O57" s="9" t="s">
        <v>81</v>
      </c>
      <c r="P57" s="54">
        <f>Table37[[#This Row],[DEMZ]]-Table37[[#This Row],[KnownZ]]</f>
        <v>2.7000000000043656E-2</v>
      </c>
      <c r="Q57" s="54">
        <f>ABS(Table37[[#This Row],[DeltaZ]])</f>
        <v>2.7000000000043656E-2</v>
      </c>
    </row>
    <row r="58" spans="1:17" x14ac:dyDescent="0.25">
      <c r="A58" s="6" t="s">
        <v>202</v>
      </c>
      <c r="B58" s="9">
        <v>516255.80599999998</v>
      </c>
      <c r="C58" s="9">
        <v>4434274.8810000001</v>
      </c>
      <c r="D58" s="9">
        <v>1503.2919999999999</v>
      </c>
      <c r="E58" s="9">
        <v>1503.3040000000001</v>
      </c>
      <c r="F58" s="9" t="s">
        <v>81</v>
      </c>
      <c r="G58" s="54">
        <f>Table3[[#This Row],[LaserZ]]-Table3[[#This Row],[KnownZ]]</f>
        <v>1.2000000000170985E-2</v>
      </c>
      <c r="H58" s="54">
        <f>ABS(Table3[[#This Row],[DeltaZ]])</f>
        <v>1.2000000000170985E-2</v>
      </c>
      <c r="J58" s="6" t="s">
        <v>202</v>
      </c>
      <c r="K58" s="9">
        <v>516255.80599999998</v>
      </c>
      <c r="L58" s="9">
        <v>4434274.8810000001</v>
      </c>
      <c r="M58" s="9">
        <v>1503.2919999999999</v>
      </c>
      <c r="N58" s="9">
        <v>1503.3040000000001</v>
      </c>
      <c r="O58" s="9" t="s">
        <v>81</v>
      </c>
      <c r="P58" s="54">
        <f>Table37[[#This Row],[DEMZ]]-Table37[[#This Row],[KnownZ]]</f>
        <v>1.2000000000170985E-2</v>
      </c>
      <c r="Q58" s="54">
        <f>ABS(Table37[[#This Row],[DeltaZ]])</f>
        <v>1.2000000000170985E-2</v>
      </c>
    </row>
    <row r="59" spans="1:17" x14ac:dyDescent="0.25">
      <c r="A59" s="6" t="s">
        <v>203</v>
      </c>
      <c r="B59" s="9">
        <v>511316.77899999998</v>
      </c>
      <c r="C59" s="9">
        <v>4437471.057</v>
      </c>
      <c r="D59" s="9">
        <v>1507.288</v>
      </c>
      <c r="E59" s="9">
        <v>1507.433</v>
      </c>
      <c r="F59" s="9" t="s">
        <v>81</v>
      </c>
      <c r="G59" s="54">
        <f>Table3[[#This Row],[LaserZ]]-Table3[[#This Row],[KnownZ]]</f>
        <v>0.14499999999998181</v>
      </c>
      <c r="H59" s="54">
        <f>ABS(Table3[[#This Row],[DeltaZ]])</f>
        <v>0.14499999999998181</v>
      </c>
      <c r="J59" s="6" t="s">
        <v>203</v>
      </c>
      <c r="K59" s="9">
        <v>511316.77899999998</v>
      </c>
      <c r="L59" s="9">
        <v>4437471.057</v>
      </c>
      <c r="M59" s="9">
        <v>1507.288</v>
      </c>
      <c r="N59" s="9">
        <v>1507.431</v>
      </c>
      <c r="O59" s="9" t="s">
        <v>81</v>
      </c>
      <c r="P59" s="54">
        <f>Table37[[#This Row],[DEMZ]]-Table37[[#This Row],[KnownZ]]</f>
        <v>0.1430000000000291</v>
      </c>
      <c r="Q59" s="54">
        <f>ABS(Table37[[#This Row],[DeltaZ]])</f>
        <v>0.1430000000000291</v>
      </c>
    </row>
    <row r="60" spans="1:17" x14ac:dyDescent="0.25">
      <c r="A60" s="6" t="s">
        <v>204</v>
      </c>
      <c r="B60" s="9">
        <v>505924.58799999999</v>
      </c>
      <c r="C60" s="9">
        <v>4437616.5820000004</v>
      </c>
      <c r="D60" s="9">
        <v>1536.04</v>
      </c>
      <c r="E60" s="9">
        <v>1536.1189999999999</v>
      </c>
      <c r="F60" s="9" t="s">
        <v>81</v>
      </c>
      <c r="G60" s="54">
        <f>Table3[[#This Row],[LaserZ]]-Table3[[#This Row],[KnownZ]]</f>
        <v>7.8999999999950887E-2</v>
      </c>
      <c r="H60" s="54">
        <f>ABS(Table3[[#This Row],[DeltaZ]])</f>
        <v>7.8999999999950887E-2</v>
      </c>
      <c r="J60" s="6" t="s">
        <v>204</v>
      </c>
      <c r="K60" s="9">
        <v>505924.58799999999</v>
      </c>
      <c r="L60" s="9">
        <v>4437616.5820000004</v>
      </c>
      <c r="M60" s="9">
        <v>1536.04</v>
      </c>
      <c r="N60" s="9">
        <v>1536.123</v>
      </c>
      <c r="O60" s="9" t="s">
        <v>81</v>
      </c>
      <c r="P60" s="54">
        <f>Table37[[#This Row],[DEMZ]]-Table37[[#This Row],[KnownZ]]</f>
        <v>8.3000000000083674E-2</v>
      </c>
      <c r="Q60" s="54">
        <f>ABS(Table37[[#This Row],[DeltaZ]])</f>
        <v>8.3000000000083674E-2</v>
      </c>
    </row>
    <row r="61" spans="1:17" x14ac:dyDescent="0.25">
      <c r="A61" s="6" t="s">
        <v>205</v>
      </c>
      <c r="B61" s="9">
        <v>498514.25199999998</v>
      </c>
      <c r="C61" s="9">
        <v>4437422.193</v>
      </c>
      <c r="D61" s="9">
        <v>1525.5429999999999</v>
      </c>
      <c r="E61" s="9">
        <v>1525.5719999999999</v>
      </c>
      <c r="F61" s="9" t="s">
        <v>81</v>
      </c>
      <c r="G61" s="54">
        <f>Table3[[#This Row],[LaserZ]]-Table3[[#This Row],[KnownZ]]</f>
        <v>2.8999999999996362E-2</v>
      </c>
      <c r="H61" s="54">
        <f>ABS(Table3[[#This Row],[DeltaZ]])</f>
        <v>2.8999999999996362E-2</v>
      </c>
      <c r="J61" s="6" t="s">
        <v>205</v>
      </c>
      <c r="K61" s="9">
        <v>498514.25199999998</v>
      </c>
      <c r="L61" s="9">
        <v>4437422.193</v>
      </c>
      <c r="M61" s="9">
        <v>1525.5429999999999</v>
      </c>
      <c r="N61" s="9">
        <v>1525.5730000000001</v>
      </c>
      <c r="O61" s="9" t="s">
        <v>81</v>
      </c>
      <c r="P61" s="54">
        <f>Table37[[#This Row],[DEMZ]]-Table37[[#This Row],[KnownZ]]</f>
        <v>3.0000000000200089E-2</v>
      </c>
      <c r="Q61" s="54">
        <f>ABS(Table37[[#This Row],[DeltaZ]])</f>
        <v>3.0000000000200089E-2</v>
      </c>
    </row>
    <row r="62" spans="1:17" x14ac:dyDescent="0.25">
      <c r="A62" s="6" t="s">
        <v>206</v>
      </c>
      <c r="B62" s="9">
        <v>488254.658</v>
      </c>
      <c r="C62" s="9">
        <v>4443032.1210000003</v>
      </c>
      <c r="D62" s="9">
        <v>1534.1279999999999</v>
      </c>
      <c r="E62" s="9">
        <v>1534.258</v>
      </c>
      <c r="F62" s="9" t="s">
        <v>81</v>
      </c>
      <c r="G62" s="54">
        <f>Table3[[#This Row],[LaserZ]]-Table3[[#This Row],[KnownZ]]</f>
        <v>0.13000000000010914</v>
      </c>
      <c r="H62" s="54">
        <f>ABS(Table3[[#This Row],[DeltaZ]])</f>
        <v>0.13000000000010914</v>
      </c>
      <c r="J62" s="6" t="s">
        <v>206</v>
      </c>
      <c r="K62" s="9">
        <v>488254.658</v>
      </c>
      <c r="L62" s="9">
        <v>4443032.1210000003</v>
      </c>
      <c r="M62" s="9">
        <v>1534.1279999999999</v>
      </c>
      <c r="N62" s="9">
        <v>1534.2449999999999</v>
      </c>
      <c r="O62" s="9" t="s">
        <v>81</v>
      </c>
      <c r="P62" s="54">
        <f>Table37[[#This Row],[DEMZ]]-Table37[[#This Row],[KnownZ]]</f>
        <v>0.1169999999999618</v>
      </c>
      <c r="Q62" s="54">
        <f>ABS(Table37[[#This Row],[DeltaZ]])</f>
        <v>0.1169999999999618</v>
      </c>
    </row>
    <row r="63" spans="1:17" x14ac:dyDescent="0.25">
      <c r="A63" s="6" t="s">
        <v>207</v>
      </c>
      <c r="B63" s="9">
        <v>508846.636</v>
      </c>
      <c r="C63" s="9">
        <v>4450364.9630000005</v>
      </c>
      <c r="D63" s="9">
        <v>1460.82</v>
      </c>
      <c r="E63" s="9">
        <v>1460.9280000000001</v>
      </c>
      <c r="F63" s="9" t="s">
        <v>81</v>
      </c>
      <c r="G63" s="54">
        <f>Table3[[#This Row],[LaserZ]]-Table3[[#This Row],[KnownZ]]</f>
        <v>0.10800000000017462</v>
      </c>
      <c r="H63" s="54">
        <f>ABS(Table3[[#This Row],[DeltaZ]])</f>
        <v>0.10800000000017462</v>
      </c>
      <c r="J63" s="6" t="s">
        <v>207</v>
      </c>
      <c r="K63" s="9">
        <v>508846.636</v>
      </c>
      <c r="L63" s="9">
        <v>4450364.9630000005</v>
      </c>
      <c r="M63" s="9">
        <v>1460.82</v>
      </c>
      <c r="N63" s="9">
        <v>1460.9169999999999</v>
      </c>
      <c r="O63" s="9" t="s">
        <v>81</v>
      </c>
      <c r="P63" s="54">
        <f>Table37[[#This Row],[DEMZ]]-Table37[[#This Row],[KnownZ]]</f>
        <v>9.6999999999979991E-2</v>
      </c>
      <c r="Q63" s="54">
        <f>ABS(Table37[[#This Row],[DeltaZ]])</f>
        <v>9.6999999999979991E-2</v>
      </c>
    </row>
    <row r="64" spans="1:17" x14ac:dyDescent="0.25">
      <c r="A64" s="6" t="s">
        <v>208</v>
      </c>
      <c r="B64" s="9">
        <v>502382.321</v>
      </c>
      <c r="C64" s="9">
        <v>4451467.023</v>
      </c>
      <c r="D64" s="9">
        <v>1514.998</v>
      </c>
      <c r="E64" s="9">
        <v>1515.0160000000001</v>
      </c>
      <c r="F64" s="9" t="s">
        <v>81</v>
      </c>
      <c r="G64" s="54">
        <f>Table3[[#This Row],[LaserZ]]-Table3[[#This Row],[KnownZ]]</f>
        <v>1.8000000000029104E-2</v>
      </c>
      <c r="H64" s="54">
        <f>ABS(Table3[[#This Row],[DeltaZ]])</f>
        <v>1.8000000000029104E-2</v>
      </c>
      <c r="J64" s="6" t="s">
        <v>208</v>
      </c>
      <c r="K64" s="9">
        <v>502382.321</v>
      </c>
      <c r="L64" s="9">
        <v>4451467.023</v>
      </c>
      <c r="M64" s="9">
        <v>1514.998</v>
      </c>
      <c r="N64" s="9">
        <v>1515.0070000000001</v>
      </c>
      <c r="O64" s="9" t="s">
        <v>81</v>
      </c>
      <c r="P64" s="54">
        <f>Table37[[#This Row],[DEMZ]]-Table37[[#This Row],[KnownZ]]</f>
        <v>9.0000000000145519E-3</v>
      </c>
      <c r="Q64" s="54">
        <f>ABS(Table37[[#This Row],[DeltaZ]])</f>
        <v>9.0000000000145519E-3</v>
      </c>
    </row>
    <row r="65" spans="1:17" x14ac:dyDescent="0.25">
      <c r="A65" s="6" t="s">
        <v>209</v>
      </c>
      <c r="B65" s="9">
        <v>495032.77500000002</v>
      </c>
      <c r="C65" s="9">
        <v>4450389.91</v>
      </c>
      <c r="D65" s="9">
        <v>1528.989</v>
      </c>
      <c r="E65" s="9">
        <v>1529.134</v>
      </c>
      <c r="F65" s="9" t="s">
        <v>81</v>
      </c>
      <c r="G65" s="54">
        <f>Table3[[#This Row],[LaserZ]]-Table3[[#This Row],[KnownZ]]</f>
        <v>0.14499999999998181</v>
      </c>
      <c r="H65" s="54">
        <f>ABS(Table3[[#This Row],[DeltaZ]])</f>
        <v>0.14499999999998181</v>
      </c>
      <c r="J65" s="6" t="s">
        <v>209</v>
      </c>
      <c r="K65" s="9">
        <v>495032.77500000002</v>
      </c>
      <c r="L65" s="9">
        <v>4450389.91</v>
      </c>
      <c r="M65" s="9">
        <v>1528.989</v>
      </c>
      <c r="N65" s="9">
        <v>1529.146</v>
      </c>
      <c r="O65" s="9" t="s">
        <v>81</v>
      </c>
      <c r="P65" s="54">
        <f>Table37[[#This Row],[DEMZ]]-Table37[[#This Row],[KnownZ]]</f>
        <v>0.15699999999992542</v>
      </c>
      <c r="Q65" s="54">
        <f>ABS(Table37[[#This Row],[DeltaZ]])</f>
        <v>0.15699999999992542</v>
      </c>
    </row>
    <row r="66" spans="1:17" x14ac:dyDescent="0.25">
      <c r="A66" s="6" t="s">
        <v>210</v>
      </c>
      <c r="B66" s="9">
        <v>491330.054</v>
      </c>
      <c r="C66" s="9">
        <v>4450440.5619999999</v>
      </c>
      <c r="D66" s="9">
        <v>1546.123</v>
      </c>
      <c r="E66" s="9">
        <v>1546.165</v>
      </c>
      <c r="F66" s="9" t="s">
        <v>81</v>
      </c>
      <c r="G66" s="54">
        <f>Table3[[#This Row],[LaserZ]]-Table3[[#This Row],[KnownZ]]</f>
        <v>4.1999999999916326E-2</v>
      </c>
      <c r="H66" s="54">
        <f>ABS(Table3[[#This Row],[DeltaZ]])</f>
        <v>4.1999999999916326E-2</v>
      </c>
      <c r="J66" s="6" t="s">
        <v>210</v>
      </c>
      <c r="K66" s="9">
        <v>491330.054</v>
      </c>
      <c r="L66" s="9">
        <v>4450440.5619999999</v>
      </c>
      <c r="M66" s="9">
        <v>1546.123</v>
      </c>
      <c r="N66" s="9">
        <v>1546.16</v>
      </c>
      <c r="O66" s="9" t="s">
        <v>81</v>
      </c>
      <c r="P66" s="54">
        <f>Table37[[#This Row],[DEMZ]]-Table37[[#This Row],[KnownZ]]</f>
        <v>3.7000000000034561E-2</v>
      </c>
      <c r="Q66" s="54">
        <f>ABS(Table37[[#This Row],[DeltaZ]])</f>
        <v>3.7000000000034561E-2</v>
      </c>
    </row>
    <row r="67" spans="1:17" x14ac:dyDescent="0.25">
      <c r="A67" s="6" t="s">
        <v>211</v>
      </c>
      <c r="B67" s="9">
        <v>492907.54700000002</v>
      </c>
      <c r="C67" s="9">
        <v>4456774.8490000004</v>
      </c>
      <c r="D67" s="9">
        <v>1562.8889999999999</v>
      </c>
      <c r="E67" s="9">
        <v>1563.0519999999999</v>
      </c>
      <c r="F67" s="9" t="s">
        <v>81</v>
      </c>
      <c r="G67" s="54">
        <f>Table3[[#This Row],[LaserZ]]-Table3[[#This Row],[KnownZ]]</f>
        <v>0.16300000000001091</v>
      </c>
      <c r="H67" s="54">
        <f>ABS(Table3[[#This Row],[DeltaZ]])</f>
        <v>0.16300000000001091</v>
      </c>
      <c r="J67" s="6" t="s">
        <v>211</v>
      </c>
      <c r="K67" s="9">
        <v>492907.54700000002</v>
      </c>
      <c r="L67" s="9">
        <v>4456774.8490000004</v>
      </c>
      <c r="M67" s="9">
        <v>1562.8889999999999</v>
      </c>
      <c r="N67" s="9">
        <v>1563.0429999999999</v>
      </c>
      <c r="O67" s="9" t="s">
        <v>81</v>
      </c>
      <c r="P67" s="54">
        <f>Table37[[#This Row],[DEMZ]]-Table37[[#This Row],[KnownZ]]</f>
        <v>0.15399999999999636</v>
      </c>
      <c r="Q67" s="54">
        <f>ABS(Table37[[#This Row],[DeltaZ]])</f>
        <v>0.15399999999999636</v>
      </c>
    </row>
    <row r="68" spans="1:17" x14ac:dyDescent="0.25">
      <c r="A68" s="6" t="s">
        <v>212</v>
      </c>
      <c r="B68" s="9">
        <v>483031.56599999999</v>
      </c>
      <c r="C68" s="9">
        <v>4450350.1030000001</v>
      </c>
      <c r="D68" s="9">
        <v>1579.6949999999999</v>
      </c>
      <c r="E68" s="9">
        <v>1579.9459999999999</v>
      </c>
      <c r="F68" s="9" t="s">
        <v>81</v>
      </c>
      <c r="G68" s="54">
        <f>Table3[[#This Row],[LaserZ]]-Table3[[#This Row],[KnownZ]]</f>
        <v>0.25099999999997635</v>
      </c>
      <c r="H68" s="54">
        <f>ABS(Table3[[#This Row],[DeltaZ]])</f>
        <v>0.25099999999997635</v>
      </c>
      <c r="J68" s="6" t="s">
        <v>212</v>
      </c>
      <c r="K68" s="9">
        <v>483031.56599999999</v>
      </c>
      <c r="L68" s="9">
        <v>4450350.1030000001</v>
      </c>
      <c r="M68" s="9">
        <v>1579.6949999999999</v>
      </c>
      <c r="N68" s="9">
        <v>1579.94</v>
      </c>
      <c r="O68" s="9" t="s">
        <v>81</v>
      </c>
      <c r="P68" s="54">
        <f>Table37[[#This Row],[DEMZ]]-Table37[[#This Row],[KnownZ]]</f>
        <v>0.24500000000011823</v>
      </c>
      <c r="Q68" s="54">
        <f>ABS(Table37[[#This Row],[DeltaZ]])</f>
        <v>0.24500000000011823</v>
      </c>
    </row>
    <row r="69" spans="1:17" x14ac:dyDescent="0.25">
      <c r="A69" s="6" t="s">
        <v>213</v>
      </c>
      <c r="B69" s="9">
        <v>477425.25900000002</v>
      </c>
      <c r="C69" s="9">
        <v>4452418.0470000003</v>
      </c>
      <c r="D69" s="9">
        <v>1622.9280000000001</v>
      </c>
      <c r="E69" s="9">
        <v>1622.5719999999999</v>
      </c>
      <c r="F69" s="9" t="s">
        <v>81</v>
      </c>
      <c r="G69" s="54">
        <f>Table3[[#This Row],[LaserZ]]-Table3[[#This Row],[KnownZ]]</f>
        <v>-0.35600000000022192</v>
      </c>
      <c r="H69" s="54">
        <f>ABS(Table3[[#This Row],[DeltaZ]])</f>
        <v>0.35600000000022192</v>
      </c>
      <c r="J69" s="6" t="s">
        <v>213</v>
      </c>
      <c r="K69" s="9">
        <v>477425.25900000002</v>
      </c>
      <c r="L69" s="9">
        <v>4452418.0470000003</v>
      </c>
      <c r="M69" s="9">
        <v>1622.9280000000001</v>
      </c>
      <c r="N69" s="9">
        <v>1622.558</v>
      </c>
      <c r="O69" s="9" t="s">
        <v>81</v>
      </c>
      <c r="P69" s="54">
        <f>Table37[[#This Row],[DEMZ]]-Table37[[#This Row],[KnownZ]]</f>
        <v>-0.37000000000011823</v>
      </c>
      <c r="Q69" s="54">
        <f>ABS(Table37[[#This Row],[DeltaZ]])</f>
        <v>0.37000000000011823</v>
      </c>
    </row>
    <row r="70" spans="1:17" x14ac:dyDescent="0.25">
      <c r="A70" s="6" t="s">
        <v>214</v>
      </c>
      <c r="B70" s="9">
        <v>469923.77500000002</v>
      </c>
      <c r="C70" s="9">
        <v>4457679.8559999997</v>
      </c>
      <c r="D70" s="9">
        <v>2065.127</v>
      </c>
      <c r="E70" s="9">
        <v>2065.0459999999998</v>
      </c>
      <c r="F70" s="9" t="s">
        <v>81</v>
      </c>
      <c r="G70" s="54">
        <f>Table3[[#This Row],[LaserZ]]-Table3[[#This Row],[KnownZ]]</f>
        <v>-8.1000000000130967E-2</v>
      </c>
      <c r="H70" s="54">
        <f>ABS(Table3[[#This Row],[DeltaZ]])</f>
        <v>8.1000000000130967E-2</v>
      </c>
      <c r="J70" s="6" t="s">
        <v>214</v>
      </c>
      <c r="K70" s="9">
        <v>469923.77500000002</v>
      </c>
      <c r="L70" s="9">
        <v>4457679.8559999997</v>
      </c>
      <c r="M70" s="9">
        <v>2065.127</v>
      </c>
      <c r="N70" s="9">
        <v>2065.058</v>
      </c>
      <c r="O70" s="9" t="s">
        <v>81</v>
      </c>
      <c r="P70" s="54">
        <f>Table37[[#This Row],[DEMZ]]-Table37[[#This Row],[KnownZ]]</f>
        <v>-6.8999999999959982E-2</v>
      </c>
      <c r="Q70" s="54">
        <f>ABS(Table37[[#This Row],[DeltaZ]])</f>
        <v>6.8999999999959982E-2</v>
      </c>
    </row>
    <row r="71" spans="1:17" x14ac:dyDescent="0.25">
      <c r="A71" s="6" t="s">
        <v>215</v>
      </c>
      <c r="B71" s="9">
        <v>475943.75799999997</v>
      </c>
      <c r="C71" s="9">
        <v>4443875.0149999997</v>
      </c>
      <c r="D71" s="9">
        <v>1722.71</v>
      </c>
      <c r="E71" s="9">
        <v>1722.819</v>
      </c>
      <c r="F71" s="9" t="s">
        <v>81</v>
      </c>
      <c r="G71" s="54">
        <f>Table3[[#This Row],[LaserZ]]-Table3[[#This Row],[KnownZ]]</f>
        <v>0.1089999999999236</v>
      </c>
      <c r="H71" s="54">
        <f>ABS(Table3[[#This Row],[DeltaZ]])</f>
        <v>0.1089999999999236</v>
      </c>
      <c r="J71" s="6" t="s">
        <v>215</v>
      </c>
      <c r="K71" s="9">
        <v>475943.75799999997</v>
      </c>
      <c r="L71" s="9">
        <v>4443875.0149999997</v>
      </c>
      <c r="M71" s="9">
        <v>1722.71</v>
      </c>
      <c r="N71" s="9">
        <v>1722.827</v>
      </c>
      <c r="O71" s="9" t="s">
        <v>81</v>
      </c>
      <c r="P71" s="54">
        <f>Table37[[#This Row],[DEMZ]]-Table37[[#This Row],[KnownZ]]</f>
        <v>0.1169999999999618</v>
      </c>
      <c r="Q71" s="54">
        <f>ABS(Table37[[#This Row],[DeltaZ]])</f>
        <v>0.1169999999999618</v>
      </c>
    </row>
    <row r="72" spans="1:17" x14ac:dyDescent="0.25">
      <c r="A72" s="6" t="s">
        <v>216</v>
      </c>
      <c r="B72" s="9">
        <v>491168.43300000002</v>
      </c>
      <c r="C72" s="9">
        <v>4429597.7120000003</v>
      </c>
      <c r="D72" s="9">
        <v>1600.8430000000001</v>
      </c>
      <c r="E72" s="9">
        <v>1600.825</v>
      </c>
      <c r="F72" s="9" t="s">
        <v>81</v>
      </c>
      <c r="G72" s="54">
        <f>Table3[[#This Row],[LaserZ]]-Table3[[#This Row],[KnownZ]]</f>
        <v>-1.8000000000029104E-2</v>
      </c>
      <c r="H72" s="54">
        <f>ABS(Table3[[#This Row],[DeltaZ]])</f>
        <v>1.8000000000029104E-2</v>
      </c>
      <c r="J72" s="6" t="s">
        <v>216</v>
      </c>
      <c r="K72" s="9">
        <v>491168.43300000002</v>
      </c>
      <c r="L72" s="9">
        <v>4429597.7120000003</v>
      </c>
      <c r="M72" s="9">
        <v>1600.8430000000001</v>
      </c>
      <c r="N72" s="9">
        <v>1600.819</v>
      </c>
      <c r="O72" s="9" t="s">
        <v>81</v>
      </c>
      <c r="P72" s="54">
        <f>Table37[[#This Row],[DEMZ]]-Table37[[#This Row],[KnownZ]]</f>
        <v>-2.4000000000114596E-2</v>
      </c>
      <c r="Q72" s="54">
        <f>ABS(Table37[[#This Row],[DeltaZ]])</f>
        <v>2.4000000000114596E-2</v>
      </c>
    </row>
    <row r="73" spans="1:17" x14ac:dyDescent="0.25">
      <c r="A73" s="6" t="s">
        <v>217</v>
      </c>
      <c r="B73" s="9">
        <v>491141.1</v>
      </c>
      <c r="C73" s="9">
        <v>4429627.557</v>
      </c>
      <c r="D73" s="9">
        <v>1599.799</v>
      </c>
      <c r="E73" s="9">
        <v>1599.6759999999999</v>
      </c>
      <c r="F73" s="9" t="s">
        <v>81</v>
      </c>
      <c r="G73" s="54">
        <f>Table3[[#This Row],[LaserZ]]-Table3[[#This Row],[KnownZ]]</f>
        <v>-0.12300000000004729</v>
      </c>
      <c r="H73" s="54">
        <f>ABS(Table3[[#This Row],[DeltaZ]])</f>
        <v>0.12300000000004729</v>
      </c>
      <c r="J73" s="6" t="s">
        <v>217</v>
      </c>
      <c r="K73" s="9">
        <v>491141.1</v>
      </c>
      <c r="L73" s="9">
        <v>4429627.557</v>
      </c>
      <c r="M73" s="9">
        <v>1599.799</v>
      </c>
      <c r="N73" s="9">
        <v>1599.722</v>
      </c>
      <c r="O73" s="9" t="s">
        <v>81</v>
      </c>
      <c r="P73" s="54">
        <f>Table37[[#This Row],[DEMZ]]-Table37[[#This Row],[KnownZ]]</f>
        <v>-7.6999999999998181E-2</v>
      </c>
      <c r="Q73" s="54">
        <f>ABS(Table37[[#This Row],[DeltaZ]])</f>
        <v>7.6999999999998181E-2</v>
      </c>
    </row>
    <row r="74" spans="1:17" x14ac:dyDescent="0.25">
      <c r="A74" s="6" t="s">
        <v>218</v>
      </c>
      <c r="B74" s="9">
        <v>489571.6</v>
      </c>
      <c r="C74" s="9">
        <v>4421945.4340000004</v>
      </c>
      <c r="D74" s="9">
        <v>1626.845</v>
      </c>
      <c r="E74" s="9">
        <v>1627.05</v>
      </c>
      <c r="F74" s="9" t="s">
        <v>81</v>
      </c>
      <c r="G74" s="54">
        <f>Table3[[#This Row],[LaserZ]]-Table3[[#This Row],[KnownZ]]</f>
        <v>0.20499999999992724</v>
      </c>
      <c r="H74" s="54">
        <f>ABS(Table3[[#This Row],[DeltaZ]])</f>
        <v>0.20499999999992724</v>
      </c>
      <c r="J74" s="6" t="s">
        <v>218</v>
      </c>
      <c r="K74" s="9">
        <v>489571.6</v>
      </c>
      <c r="L74" s="9">
        <v>4421945.4340000004</v>
      </c>
      <c r="M74" s="9">
        <v>1626.845</v>
      </c>
      <c r="N74" s="9">
        <v>1627.06</v>
      </c>
      <c r="O74" s="9" t="s">
        <v>81</v>
      </c>
      <c r="P74" s="54">
        <f>Table37[[#This Row],[DEMZ]]-Table37[[#This Row],[KnownZ]]</f>
        <v>0.21499999999991815</v>
      </c>
      <c r="Q74" s="54">
        <f>ABS(Table37[[#This Row],[DeltaZ]])</f>
        <v>0.21499999999991815</v>
      </c>
    </row>
    <row r="75" spans="1:17" x14ac:dyDescent="0.25">
      <c r="A75" s="6" t="s">
        <v>219</v>
      </c>
      <c r="B75" s="9">
        <v>497816.26899999997</v>
      </c>
      <c r="C75" s="9">
        <v>4425589.4349999996</v>
      </c>
      <c r="D75" s="9">
        <v>1633.105</v>
      </c>
      <c r="E75" s="9">
        <v>1633.009</v>
      </c>
      <c r="F75" s="9" t="s">
        <v>81</v>
      </c>
      <c r="G75" s="54">
        <f>Table3[[#This Row],[LaserZ]]-Table3[[#This Row],[KnownZ]]</f>
        <v>-9.6000000000003638E-2</v>
      </c>
      <c r="H75" s="54">
        <f>ABS(Table3[[#This Row],[DeltaZ]])</f>
        <v>9.6000000000003638E-2</v>
      </c>
      <c r="J75" s="6" t="s">
        <v>219</v>
      </c>
      <c r="K75" s="9">
        <v>497816.26899999997</v>
      </c>
      <c r="L75" s="9">
        <v>4425589.4349999996</v>
      </c>
      <c r="M75" s="9">
        <v>1633.105</v>
      </c>
      <c r="N75" s="9">
        <v>1633.0070000000001</v>
      </c>
      <c r="O75" s="9" t="s">
        <v>81</v>
      </c>
      <c r="P75" s="54">
        <f>Table37[[#This Row],[DEMZ]]-Table37[[#This Row],[KnownZ]]</f>
        <v>-9.7999999999956344E-2</v>
      </c>
      <c r="Q75" s="54">
        <f>ABS(Table37[[#This Row],[DeltaZ]])</f>
        <v>9.7999999999956344E-2</v>
      </c>
    </row>
    <row r="76" spans="1:17" x14ac:dyDescent="0.25">
      <c r="A76" s="6" t="s">
        <v>220</v>
      </c>
      <c r="B76" s="9">
        <v>503488.59899999999</v>
      </c>
      <c r="C76" s="9">
        <v>4421145.3360000001</v>
      </c>
      <c r="D76" s="9">
        <v>1595.11</v>
      </c>
      <c r="E76" s="9">
        <v>1595.173</v>
      </c>
      <c r="F76" s="9" t="s">
        <v>81</v>
      </c>
      <c r="G76" s="54">
        <f>Table3[[#This Row],[LaserZ]]-Table3[[#This Row],[KnownZ]]</f>
        <v>6.3000000000101863E-2</v>
      </c>
      <c r="H76" s="54">
        <f>ABS(Table3[[#This Row],[DeltaZ]])</f>
        <v>6.3000000000101863E-2</v>
      </c>
      <c r="J76" s="6" t="s">
        <v>220</v>
      </c>
      <c r="K76" s="9">
        <v>503488.59899999999</v>
      </c>
      <c r="L76" s="9">
        <v>4421145.3360000001</v>
      </c>
      <c r="M76" s="9">
        <v>1595.11</v>
      </c>
      <c r="N76" s="9">
        <v>1595.182</v>
      </c>
      <c r="O76" s="9" t="s">
        <v>81</v>
      </c>
      <c r="P76" s="54">
        <f>Table37[[#This Row],[DEMZ]]-Table37[[#This Row],[KnownZ]]</f>
        <v>7.2000000000116415E-2</v>
      </c>
      <c r="Q76" s="54">
        <f>ABS(Table37[[#This Row],[DeltaZ]])</f>
        <v>7.2000000000116415E-2</v>
      </c>
    </row>
    <row r="77" spans="1:17" x14ac:dyDescent="0.25">
      <c r="A77" s="6" t="s">
        <v>221</v>
      </c>
      <c r="B77" s="9">
        <v>503461.80099999998</v>
      </c>
      <c r="C77" s="9">
        <v>4421221.0290000001</v>
      </c>
      <c r="D77" s="9">
        <v>1593.923</v>
      </c>
      <c r="E77" s="9">
        <v>1593.951</v>
      </c>
      <c r="F77" s="9" t="s">
        <v>81</v>
      </c>
      <c r="G77" s="54">
        <f>Table3[[#This Row],[LaserZ]]-Table3[[#This Row],[KnownZ]]</f>
        <v>2.8000000000020009E-2</v>
      </c>
      <c r="H77" s="54">
        <f>ABS(Table3[[#This Row],[DeltaZ]])</f>
        <v>2.8000000000020009E-2</v>
      </c>
      <c r="J77" s="6" t="s">
        <v>221</v>
      </c>
      <c r="K77" s="9">
        <v>503461.80099999998</v>
      </c>
      <c r="L77" s="9">
        <v>4421221.0290000001</v>
      </c>
      <c r="M77" s="9">
        <v>1593.923</v>
      </c>
      <c r="N77" s="9">
        <v>1593.9459999999999</v>
      </c>
      <c r="O77" s="9" t="s">
        <v>81</v>
      </c>
      <c r="P77" s="54">
        <f>Table37[[#This Row],[DEMZ]]-Table37[[#This Row],[KnownZ]]</f>
        <v>2.299999999991087E-2</v>
      </c>
      <c r="Q77" s="54">
        <f>ABS(Table37[[#This Row],[DeltaZ]])</f>
        <v>2.299999999991087E-2</v>
      </c>
    </row>
    <row r="78" spans="1:17" x14ac:dyDescent="0.25">
      <c r="A78" s="6" t="s">
        <v>222</v>
      </c>
      <c r="B78" s="9">
        <v>506475.32199999999</v>
      </c>
      <c r="C78" s="9">
        <v>4418120.2110000001</v>
      </c>
      <c r="D78" s="9">
        <v>1591.2360000000001</v>
      </c>
      <c r="E78" s="9">
        <v>1591.32</v>
      </c>
      <c r="F78" s="9" t="s">
        <v>81</v>
      </c>
      <c r="G78" s="54">
        <f>Table3[[#This Row],[LaserZ]]-Table3[[#This Row],[KnownZ]]</f>
        <v>8.3999999999832653E-2</v>
      </c>
      <c r="H78" s="54">
        <f>ABS(Table3[[#This Row],[DeltaZ]])</f>
        <v>8.3999999999832653E-2</v>
      </c>
      <c r="J78" s="6" t="s">
        <v>222</v>
      </c>
      <c r="K78" s="9">
        <v>506475.32199999999</v>
      </c>
      <c r="L78" s="9">
        <v>4418120.2110000001</v>
      </c>
      <c r="M78" s="9">
        <v>1591.2360000000001</v>
      </c>
      <c r="N78" s="9">
        <v>1591.31</v>
      </c>
      <c r="O78" s="9" t="s">
        <v>81</v>
      </c>
      <c r="P78" s="54">
        <f>Table37[[#This Row],[DEMZ]]-Table37[[#This Row],[KnownZ]]</f>
        <v>7.3999999999841748E-2</v>
      </c>
      <c r="Q78" s="54">
        <f>ABS(Table37[[#This Row],[DeltaZ]])</f>
        <v>7.3999999999841748E-2</v>
      </c>
    </row>
    <row r="79" spans="1:17" x14ac:dyDescent="0.25">
      <c r="A79" s="6" t="s">
        <v>223</v>
      </c>
      <c r="B79" s="9">
        <v>513076.88299999997</v>
      </c>
      <c r="C79" s="9">
        <v>4418034.091</v>
      </c>
      <c r="D79" s="9">
        <v>1542.768</v>
      </c>
      <c r="E79" s="9">
        <v>1542.818</v>
      </c>
      <c r="F79" s="9" t="s">
        <v>81</v>
      </c>
      <c r="G79" s="54">
        <f>Table3[[#This Row],[LaserZ]]-Table3[[#This Row],[KnownZ]]</f>
        <v>4.9999999999954525E-2</v>
      </c>
      <c r="H79" s="54">
        <f>ABS(Table3[[#This Row],[DeltaZ]])</f>
        <v>4.9999999999954525E-2</v>
      </c>
      <c r="J79" s="6" t="s">
        <v>223</v>
      </c>
      <c r="K79" s="9">
        <v>513076.88299999997</v>
      </c>
      <c r="L79" s="9">
        <v>4418034.091</v>
      </c>
      <c r="M79" s="9">
        <v>1542.768</v>
      </c>
      <c r="N79" s="9">
        <v>1542.818</v>
      </c>
      <c r="O79" s="9" t="s">
        <v>81</v>
      </c>
      <c r="P79" s="54">
        <f>Table37[[#This Row],[DEMZ]]-Table37[[#This Row],[KnownZ]]</f>
        <v>4.9999999999954525E-2</v>
      </c>
      <c r="Q79" s="54">
        <f>ABS(Table37[[#This Row],[DeltaZ]])</f>
        <v>4.9999999999954525E-2</v>
      </c>
    </row>
    <row r="80" spans="1:17" x14ac:dyDescent="0.25">
      <c r="A80" s="6" t="s">
        <v>224</v>
      </c>
      <c r="B80" s="9">
        <v>514695.49</v>
      </c>
      <c r="C80" s="9">
        <v>4417626.7750000004</v>
      </c>
      <c r="D80" s="9">
        <v>1551.17</v>
      </c>
      <c r="E80" s="9">
        <v>1551.163</v>
      </c>
      <c r="F80" s="9" t="s">
        <v>81</v>
      </c>
      <c r="G80" s="54">
        <f>Table3[[#This Row],[LaserZ]]-Table3[[#This Row],[KnownZ]]</f>
        <v>-7.0000000000618456E-3</v>
      </c>
      <c r="H80" s="54">
        <f>ABS(Table3[[#This Row],[DeltaZ]])</f>
        <v>7.0000000000618456E-3</v>
      </c>
      <c r="J80" s="6" t="s">
        <v>224</v>
      </c>
      <c r="K80" s="9">
        <v>514695.49</v>
      </c>
      <c r="L80" s="9">
        <v>4417626.7750000004</v>
      </c>
      <c r="M80" s="9">
        <v>1551.17</v>
      </c>
      <c r="N80" s="9">
        <v>1551.162</v>
      </c>
      <c r="O80" s="9" t="s">
        <v>81</v>
      </c>
      <c r="P80" s="54">
        <f>Table37[[#This Row],[DEMZ]]-Table37[[#This Row],[KnownZ]]</f>
        <v>-8.0000000000381988E-3</v>
      </c>
      <c r="Q80" s="54">
        <f>ABS(Table37[[#This Row],[DeltaZ]])</f>
        <v>8.0000000000381988E-3</v>
      </c>
    </row>
    <row r="81" spans="1:17" x14ac:dyDescent="0.25">
      <c r="A81" s="6" t="s">
        <v>225</v>
      </c>
      <c r="B81" s="9">
        <v>509897.674</v>
      </c>
      <c r="C81" s="9">
        <v>4411742.0470000003</v>
      </c>
      <c r="D81" s="9">
        <v>1564.1320000000001</v>
      </c>
      <c r="E81" s="9">
        <v>1564.1679999999999</v>
      </c>
      <c r="F81" s="9" t="s">
        <v>81</v>
      </c>
      <c r="G81" s="54">
        <f>Table3[[#This Row],[LaserZ]]-Table3[[#This Row],[KnownZ]]</f>
        <v>3.5999999999830834E-2</v>
      </c>
      <c r="H81" s="54">
        <f>ABS(Table3[[#This Row],[DeltaZ]])</f>
        <v>3.5999999999830834E-2</v>
      </c>
      <c r="J81" s="6" t="s">
        <v>225</v>
      </c>
      <c r="K81" s="9">
        <v>509897.674</v>
      </c>
      <c r="L81" s="9">
        <v>4411742.0470000003</v>
      </c>
      <c r="M81" s="9">
        <v>1564.1320000000001</v>
      </c>
      <c r="N81" s="9">
        <v>1564.1759999999999</v>
      </c>
      <c r="O81" s="9" t="s">
        <v>81</v>
      </c>
      <c r="P81" s="54">
        <f>Table37[[#This Row],[DEMZ]]-Table37[[#This Row],[KnownZ]]</f>
        <v>4.3999999999869033E-2</v>
      </c>
      <c r="Q81" s="54">
        <f>ABS(Table37[[#This Row],[DeltaZ]])</f>
        <v>4.3999999999869033E-2</v>
      </c>
    </row>
    <row r="82" spans="1:17" x14ac:dyDescent="0.25">
      <c r="A82" s="6" t="s">
        <v>226</v>
      </c>
      <c r="B82" s="9">
        <v>508916.69199999998</v>
      </c>
      <c r="C82" s="9">
        <v>4403882.92</v>
      </c>
      <c r="D82" s="9">
        <v>1597.136</v>
      </c>
      <c r="E82" s="9">
        <v>1597.2059999999999</v>
      </c>
      <c r="F82" s="9" t="s">
        <v>81</v>
      </c>
      <c r="G82" s="54">
        <f>Table3[[#This Row],[LaserZ]]-Table3[[#This Row],[KnownZ]]</f>
        <v>6.9999999999936335E-2</v>
      </c>
      <c r="H82" s="54">
        <f>ABS(Table3[[#This Row],[DeltaZ]])</f>
        <v>6.9999999999936335E-2</v>
      </c>
      <c r="J82" s="6" t="s">
        <v>226</v>
      </c>
      <c r="K82" s="9">
        <v>508916.69199999998</v>
      </c>
      <c r="L82" s="9">
        <v>4403882.92</v>
      </c>
      <c r="M82" s="9">
        <v>1597.136</v>
      </c>
      <c r="N82" s="9">
        <v>1597.192</v>
      </c>
      <c r="O82" s="9" t="s">
        <v>81</v>
      </c>
      <c r="P82" s="54">
        <f>Table37[[#This Row],[DEMZ]]-Table37[[#This Row],[KnownZ]]</f>
        <v>5.6000000000040018E-2</v>
      </c>
      <c r="Q82" s="54">
        <f>ABS(Table37[[#This Row],[DeltaZ]])</f>
        <v>5.6000000000040018E-2</v>
      </c>
    </row>
    <row r="83" spans="1:17" x14ac:dyDescent="0.25">
      <c r="A83" s="6" t="s">
        <v>227</v>
      </c>
      <c r="B83" s="9">
        <v>516146.90700000001</v>
      </c>
      <c r="C83" s="9">
        <v>4402568.0999999996</v>
      </c>
      <c r="D83" s="9">
        <v>1640.1120000000001</v>
      </c>
      <c r="E83" s="9">
        <v>1640.133</v>
      </c>
      <c r="F83" s="9" t="s">
        <v>81</v>
      </c>
      <c r="G83" s="54">
        <f>Table3[[#This Row],[LaserZ]]-Table3[[#This Row],[KnownZ]]</f>
        <v>2.0999999999958163E-2</v>
      </c>
      <c r="H83" s="54">
        <f>ABS(Table3[[#This Row],[DeltaZ]])</f>
        <v>2.0999999999958163E-2</v>
      </c>
      <c r="J83" s="6" t="s">
        <v>227</v>
      </c>
      <c r="K83" s="9">
        <v>516146.90700000001</v>
      </c>
      <c r="L83" s="9">
        <v>4402568.0999999996</v>
      </c>
      <c r="M83" s="9">
        <v>1640.1120000000001</v>
      </c>
      <c r="N83" s="9">
        <v>1640.14</v>
      </c>
      <c r="O83" s="9" t="s">
        <v>81</v>
      </c>
      <c r="P83" s="54">
        <f>Table37[[#This Row],[DEMZ]]-Table37[[#This Row],[KnownZ]]</f>
        <v>2.8000000000020009E-2</v>
      </c>
      <c r="Q83" s="54">
        <f>ABS(Table37[[#This Row],[DeltaZ]])</f>
        <v>2.8000000000020009E-2</v>
      </c>
    </row>
    <row r="84" spans="1:17" x14ac:dyDescent="0.25">
      <c r="A84" s="6" t="s">
        <v>228</v>
      </c>
      <c r="B84" s="9">
        <v>495407.93900000001</v>
      </c>
      <c r="C84" s="9">
        <v>4397585.5010000002</v>
      </c>
      <c r="D84" s="9">
        <v>1620.78</v>
      </c>
      <c r="E84" s="9">
        <v>1620.837</v>
      </c>
      <c r="F84" s="9" t="s">
        <v>81</v>
      </c>
      <c r="G84" s="54">
        <f>Table3[[#This Row],[LaserZ]]-Table3[[#This Row],[KnownZ]]</f>
        <v>5.7000000000016371E-2</v>
      </c>
      <c r="H84" s="54">
        <f>ABS(Table3[[#This Row],[DeltaZ]])</f>
        <v>5.7000000000016371E-2</v>
      </c>
      <c r="J84" s="6" t="s">
        <v>228</v>
      </c>
      <c r="K84" s="9">
        <v>495407.93900000001</v>
      </c>
      <c r="L84" s="9">
        <v>4397585.5010000002</v>
      </c>
      <c r="M84" s="9">
        <v>1620.78</v>
      </c>
      <c r="N84" s="9">
        <v>1620.835</v>
      </c>
      <c r="O84" s="9" t="s">
        <v>81</v>
      </c>
      <c r="P84" s="54">
        <f>Table37[[#This Row],[DEMZ]]-Table37[[#This Row],[KnownZ]]</f>
        <v>5.5000000000063665E-2</v>
      </c>
      <c r="Q84" s="54">
        <f>ABS(Table37[[#This Row],[DeltaZ]])</f>
        <v>5.5000000000063665E-2</v>
      </c>
    </row>
    <row r="85" spans="1:17" x14ac:dyDescent="0.25">
      <c r="A85" s="6" t="s">
        <v>229</v>
      </c>
      <c r="B85" s="9">
        <v>495306.71100000001</v>
      </c>
      <c r="C85" s="9">
        <v>4397471.5180000002</v>
      </c>
      <c r="D85" s="9">
        <v>1625.0319999999999</v>
      </c>
      <c r="E85" s="9">
        <v>1625.0250000000001</v>
      </c>
      <c r="F85" s="9" t="s">
        <v>81</v>
      </c>
      <c r="G85" s="54">
        <f>Table3[[#This Row],[LaserZ]]-Table3[[#This Row],[KnownZ]]</f>
        <v>-6.999999999834472E-3</v>
      </c>
      <c r="H85" s="54">
        <f>ABS(Table3[[#This Row],[DeltaZ]])</f>
        <v>6.999999999834472E-3</v>
      </c>
      <c r="J85" s="6" t="s">
        <v>229</v>
      </c>
      <c r="K85" s="9">
        <v>495306.71100000001</v>
      </c>
      <c r="L85" s="9">
        <v>4397471.5180000002</v>
      </c>
      <c r="M85" s="9">
        <v>1625.0319999999999</v>
      </c>
      <c r="N85" s="9">
        <v>1625.021</v>
      </c>
      <c r="O85" s="9" t="s">
        <v>81</v>
      </c>
      <c r="P85" s="54">
        <f>Table37[[#This Row],[DEMZ]]-Table37[[#This Row],[KnownZ]]</f>
        <v>-1.0999999999967258E-2</v>
      </c>
      <c r="Q85" s="54">
        <f>ABS(Table37[[#This Row],[DeltaZ]])</f>
        <v>1.0999999999967258E-2</v>
      </c>
    </row>
    <row r="86" spans="1:17" x14ac:dyDescent="0.25">
      <c r="A86" s="6" t="s">
        <v>230</v>
      </c>
      <c r="B86" s="9">
        <v>483136.86599999998</v>
      </c>
      <c r="C86" s="9">
        <v>4396612.9790000003</v>
      </c>
      <c r="D86" s="9">
        <v>1831.992</v>
      </c>
      <c r="E86" s="9">
        <v>1831.8910000000001</v>
      </c>
      <c r="F86" s="9" t="s">
        <v>81</v>
      </c>
      <c r="G86" s="54">
        <f>Table3[[#This Row],[LaserZ]]-Table3[[#This Row],[KnownZ]]</f>
        <v>-0.1009999999998854</v>
      </c>
      <c r="H86" s="54">
        <f>ABS(Table3[[#This Row],[DeltaZ]])</f>
        <v>0.1009999999998854</v>
      </c>
      <c r="J86" s="6" t="s">
        <v>230</v>
      </c>
      <c r="K86" s="9">
        <v>483136.86599999998</v>
      </c>
      <c r="L86" s="9">
        <v>4396612.9790000003</v>
      </c>
      <c r="M86" s="9">
        <v>1831.992</v>
      </c>
      <c r="N86" s="9">
        <v>1831.903</v>
      </c>
      <c r="O86" s="9" t="s">
        <v>81</v>
      </c>
      <c r="P86" s="54">
        <f>Table37[[#This Row],[DEMZ]]-Table37[[#This Row],[KnownZ]]</f>
        <v>-8.8999999999941792E-2</v>
      </c>
      <c r="Q86" s="54">
        <f>ABS(Table37[[#This Row],[DeltaZ]])</f>
        <v>8.8999999999941792E-2</v>
      </c>
    </row>
    <row r="87" spans="1:17" x14ac:dyDescent="0.25">
      <c r="A87" s="6" t="s">
        <v>231</v>
      </c>
      <c r="B87" s="9">
        <v>490539.73700000002</v>
      </c>
      <c r="C87" s="9">
        <v>4389429.8039999995</v>
      </c>
      <c r="D87" s="9">
        <v>1681.164</v>
      </c>
      <c r="E87" s="9">
        <v>1681.046</v>
      </c>
      <c r="F87" s="9" t="s">
        <v>81</v>
      </c>
      <c r="G87" s="54">
        <f>Table3[[#This Row],[LaserZ]]-Table3[[#This Row],[KnownZ]]</f>
        <v>-0.11799999999993815</v>
      </c>
      <c r="H87" s="54">
        <f>ABS(Table3[[#This Row],[DeltaZ]])</f>
        <v>0.11799999999993815</v>
      </c>
      <c r="J87" s="6" t="s">
        <v>231</v>
      </c>
      <c r="K87" s="9">
        <v>490539.73700000002</v>
      </c>
      <c r="L87" s="9">
        <v>4389429.8039999995</v>
      </c>
      <c r="M87" s="9">
        <v>1681.164</v>
      </c>
      <c r="N87" s="9">
        <v>1681.0630000000001</v>
      </c>
      <c r="O87" s="9" t="s">
        <v>81</v>
      </c>
      <c r="P87" s="54">
        <f>Table37[[#This Row],[DEMZ]]-Table37[[#This Row],[KnownZ]]</f>
        <v>-0.1009999999998854</v>
      </c>
      <c r="Q87" s="54">
        <f>ABS(Table37[[#This Row],[DeltaZ]])</f>
        <v>0.1009999999998854</v>
      </c>
    </row>
    <row r="88" spans="1:17" x14ac:dyDescent="0.25">
      <c r="A88" s="6" t="s">
        <v>232</v>
      </c>
      <c r="B88" s="9">
        <v>507296.49599999998</v>
      </c>
      <c r="C88" s="9">
        <v>4389275.2659999998</v>
      </c>
      <c r="D88" s="9">
        <v>1699.4079999999999</v>
      </c>
      <c r="E88" s="9">
        <v>1699.3579999999999</v>
      </c>
      <c r="F88" s="9" t="s">
        <v>81</v>
      </c>
      <c r="G88" s="54">
        <f>Table3[[#This Row],[LaserZ]]-Table3[[#This Row],[KnownZ]]</f>
        <v>-4.9999999999954525E-2</v>
      </c>
      <c r="H88" s="54">
        <f>ABS(Table3[[#This Row],[DeltaZ]])</f>
        <v>4.9999999999954525E-2</v>
      </c>
      <c r="J88" s="6" t="s">
        <v>232</v>
      </c>
      <c r="K88" s="9">
        <v>507296.49599999998</v>
      </c>
      <c r="L88" s="9">
        <v>4389275.2659999998</v>
      </c>
      <c r="M88" s="9">
        <v>1699.4079999999999</v>
      </c>
      <c r="N88" s="9">
        <v>1699.3589999999999</v>
      </c>
      <c r="O88" s="9" t="s">
        <v>81</v>
      </c>
      <c r="P88" s="54">
        <f>Table37[[#This Row],[DEMZ]]-Table37[[#This Row],[KnownZ]]</f>
        <v>-4.8999999999978172E-2</v>
      </c>
      <c r="Q88" s="54">
        <f>ABS(Table37[[#This Row],[DeltaZ]])</f>
        <v>4.8999999999978172E-2</v>
      </c>
    </row>
    <row r="89" spans="1:17" x14ac:dyDescent="0.25">
      <c r="A89" s="6" t="s">
        <v>233</v>
      </c>
      <c r="B89" s="9">
        <v>510837.29800000001</v>
      </c>
      <c r="C89" s="9">
        <v>4379499.9960000003</v>
      </c>
      <c r="D89" s="9">
        <v>1786.883</v>
      </c>
      <c r="E89" s="9">
        <v>1786.981</v>
      </c>
      <c r="F89" s="9" t="s">
        <v>81</v>
      </c>
      <c r="G89" s="54">
        <f>Table3[[#This Row],[LaserZ]]-Table3[[#This Row],[KnownZ]]</f>
        <v>9.7999999999956344E-2</v>
      </c>
      <c r="H89" s="54">
        <f>ABS(Table3[[#This Row],[DeltaZ]])</f>
        <v>9.7999999999956344E-2</v>
      </c>
      <c r="J89" s="6" t="s">
        <v>233</v>
      </c>
      <c r="K89" s="9">
        <v>510837.29800000001</v>
      </c>
      <c r="L89" s="9">
        <v>4379499.9960000003</v>
      </c>
      <c r="M89" s="9">
        <v>1786.883</v>
      </c>
      <c r="N89" s="9">
        <v>1786.9749999999999</v>
      </c>
      <c r="O89" s="9" t="s">
        <v>81</v>
      </c>
      <c r="P89" s="54">
        <f>Table37[[#This Row],[DEMZ]]-Table37[[#This Row],[KnownZ]]</f>
        <v>9.1999999999870852E-2</v>
      </c>
      <c r="Q89" s="54">
        <f>ABS(Table37[[#This Row],[DeltaZ]])</f>
        <v>9.1999999999870852E-2</v>
      </c>
    </row>
    <row r="90" spans="1:17" x14ac:dyDescent="0.25">
      <c r="A90" s="6" t="s">
        <v>234</v>
      </c>
      <c r="B90" s="9">
        <v>508254.826</v>
      </c>
      <c r="C90" s="9">
        <v>4379656.2609999999</v>
      </c>
      <c r="D90" s="9">
        <v>1757.182</v>
      </c>
      <c r="E90" s="9">
        <v>1757.13</v>
      </c>
      <c r="F90" s="9" t="s">
        <v>81</v>
      </c>
      <c r="G90" s="54">
        <f>Table3[[#This Row],[LaserZ]]-Table3[[#This Row],[KnownZ]]</f>
        <v>-5.1999999999907232E-2</v>
      </c>
      <c r="H90" s="54">
        <f>ABS(Table3[[#This Row],[DeltaZ]])</f>
        <v>5.1999999999907232E-2</v>
      </c>
      <c r="J90" s="6" t="s">
        <v>234</v>
      </c>
      <c r="K90" s="9">
        <v>508254.826</v>
      </c>
      <c r="L90" s="9">
        <v>4379656.2609999999</v>
      </c>
      <c r="M90" s="9">
        <v>1757.182</v>
      </c>
      <c r="N90" s="9">
        <v>1757.124</v>
      </c>
      <c r="O90" s="9" t="s">
        <v>81</v>
      </c>
      <c r="P90" s="54">
        <f>Table37[[#This Row],[DEMZ]]-Table37[[#This Row],[KnownZ]]</f>
        <v>-5.7999999999992724E-2</v>
      </c>
      <c r="Q90" s="54">
        <f>ABS(Table37[[#This Row],[DeltaZ]])</f>
        <v>5.7999999999992724E-2</v>
      </c>
    </row>
    <row r="91" spans="1:17" x14ac:dyDescent="0.25">
      <c r="A91" s="49" t="s">
        <v>235</v>
      </c>
      <c r="B91" s="53">
        <v>478572.72700000001</v>
      </c>
      <c r="C91" s="53">
        <v>4378046.8839999996</v>
      </c>
      <c r="D91" s="53">
        <v>2411.6010000000001</v>
      </c>
      <c r="E91" s="53">
        <v>2411.721</v>
      </c>
      <c r="F91" s="53" t="s">
        <v>81</v>
      </c>
      <c r="G91" s="55">
        <f>Table3[[#This Row],[LaserZ]]-Table3[[#This Row],[KnownZ]]</f>
        <v>0.11999999999989086</v>
      </c>
      <c r="H91" s="55">
        <f>ABS(Table3[[#This Row],[DeltaZ]])</f>
        <v>0.11999999999989086</v>
      </c>
      <c r="J91" s="49" t="s">
        <v>235</v>
      </c>
      <c r="K91" s="53">
        <v>478572.72700000001</v>
      </c>
      <c r="L91" s="53">
        <v>4378046.8839999996</v>
      </c>
      <c r="M91" s="53">
        <v>2411.6010000000001</v>
      </c>
      <c r="N91" s="53">
        <v>2411.7150000000001</v>
      </c>
      <c r="O91" s="53" t="s">
        <v>81</v>
      </c>
      <c r="P91" s="55">
        <f>Table37[[#This Row],[DEMZ]]-Table37[[#This Row],[KnownZ]]</f>
        <v>0.11400000000003274</v>
      </c>
      <c r="Q91" s="55">
        <f>ABS(Table37[[#This Row],[DeltaZ]])</f>
        <v>0.11400000000003274</v>
      </c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2021-06-09T17:28:31Z</dcterms:modified>
</cp:coreProperties>
</file>