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30" yWindow="120" windowWidth="12915" windowHeight="12405" tabRatio="594"/>
  </bookViews>
  <sheets>
    <sheet name="drape_ctl2" sheetId="1" r:id="rId1"/>
  </sheets>
  <definedNames>
    <definedName name="_xlnm.Database">drape_ctl2!$A$1:$G$118</definedName>
  </definedNames>
  <calcPr calcId="125725"/>
</workbook>
</file>

<file path=xl/calcChain.xml><?xml version="1.0" encoding="utf-8"?>
<calcChain xmlns="http://schemas.openxmlformats.org/spreadsheetml/2006/main">
  <c r="I119" i="1"/>
  <c r="J119"/>
  <c r="L119"/>
  <c r="K119"/>
  <c r="H119"/>
  <c r="H120"/>
  <c r="I120"/>
  <c r="J120"/>
  <c r="K120"/>
  <c r="L120"/>
  <c r="H121"/>
  <c r="I121"/>
  <c r="J121"/>
  <c r="K121"/>
  <c r="L121"/>
  <c r="H122"/>
  <c r="I122"/>
  <c r="J122"/>
  <c r="K122"/>
  <c r="L122"/>
  <c r="H123"/>
  <c r="I123"/>
  <c r="J123"/>
  <c r="K123"/>
  <c r="L123"/>
  <c r="H124"/>
  <c r="I124"/>
  <c r="J124"/>
  <c r="K124"/>
  <c r="L124"/>
  <c r="H125"/>
  <c r="I125"/>
  <c r="J125"/>
  <c r="J126" s="1"/>
  <c r="J127" s="1"/>
  <c r="K125"/>
  <c r="L125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40"/>
  <c r="M41"/>
  <c r="M42"/>
  <c r="M43"/>
  <c r="M44"/>
  <c r="M45"/>
  <c r="M46"/>
  <c r="M47"/>
  <c r="M69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39"/>
  <c r="M112"/>
  <c r="M113"/>
  <c r="M114"/>
  <c r="M115"/>
  <c r="M116"/>
  <c r="M117"/>
  <c r="M2"/>
  <c r="G125"/>
  <c r="G124"/>
  <c r="G123"/>
  <c r="G122"/>
  <c r="G121"/>
  <c r="G120"/>
  <c r="I126" l="1"/>
  <c r="I127" s="1"/>
  <c r="K126"/>
  <c r="K127" s="1"/>
  <c r="L126"/>
  <c r="L127" s="1"/>
  <c r="K128"/>
  <c r="J128"/>
  <c r="I128"/>
  <c r="H128"/>
  <c r="L128"/>
  <c r="G128"/>
  <c r="H126"/>
  <c r="H127" s="1"/>
  <c r="G126"/>
  <c r="G127" s="1"/>
</calcChain>
</file>

<file path=xl/sharedStrings.xml><?xml version="1.0" encoding="utf-8"?>
<sst xmlns="http://schemas.openxmlformats.org/spreadsheetml/2006/main" count="139" uniqueCount="24">
  <si>
    <t>northing</t>
  </si>
  <si>
    <t>easting</t>
  </si>
  <si>
    <t>elevation</t>
  </si>
  <si>
    <t>surface</t>
  </si>
  <si>
    <t>ctl_surf</t>
  </si>
  <si>
    <t>ALL</t>
  </si>
  <si>
    <t>Hard Surface</t>
  </si>
  <si>
    <t>Average</t>
  </si>
  <si>
    <t>SD</t>
  </si>
  <si>
    <t>Min</t>
  </si>
  <si>
    <t>Max</t>
  </si>
  <si>
    <t>SS</t>
  </si>
  <si>
    <t>RMSE</t>
  </si>
  <si>
    <t>95% CI</t>
  </si>
  <si>
    <t>Absolute</t>
  </si>
  <si>
    <t>95th Percentile</t>
  </si>
  <si>
    <t>Brush</t>
  </si>
  <si>
    <t>Short Grass</t>
  </si>
  <si>
    <t>Trees</t>
  </si>
  <si>
    <t>Tall Grass</t>
  </si>
  <si>
    <t xml:space="preserve">Short Grass </t>
  </si>
  <si>
    <t>Point</t>
  </si>
  <si>
    <t>All units in US feet</t>
  </si>
  <si>
    <t>Quantity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</si>
</sst>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0" xfId="0" applyFill="1"/>
    <xf numFmtId="165" fontId="0" fillId="0" borderId="0" xfId="0" applyNumberFormat="1" applyFill="1"/>
    <xf numFmtId="165" fontId="0" fillId="0" borderId="0" xfId="0" applyNumberFormat="1" applyFill="1" applyBorder="1" applyAlignment="1">
      <alignment wrapText="1"/>
    </xf>
    <xf numFmtId="165" fontId="0" fillId="0" borderId="12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0" fontId="16" fillId="0" borderId="10" xfId="0" applyFont="1" applyBorder="1" applyAlignment="1">
      <alignment horizontal="right" wrapText="1"/>
    </xf>
    <xf numFmtId="165" fontId="0" fillId="0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6" fillId="0" borderId="10" xfId="0" applyFont="1" applyFill="1" applyBorder="1" applyAlignment="1">
      <alignment horizontal="right" wrapText="1"/>
    </xf>
    <xf numFmtId="164" fontId="16" fillId="0" borderId="10" xfId="0" applyNumberFormat="1" applyFont="1" applyBorder="1" applyAlignment="1">
      <alignment horizontal="right"/>
    </xf>
    <xf numFmtId="165" fontId="16" fillId="0" borderId="10" xfId="0" applyNumberFormat="1" applyFont="1" applyBorder="1" applyAlignment="1">
      <alignment horizontal="right"/>
    </xf>
    <xf numFmtId="1" fontId="16" fillId="0" borderId="10" xfId="0" applyNumberFormat="1" applyFont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ill="1" applyBorder="1" applyAlignment="1">
      <alignment horizontal="right" wrapText="1"/>
    </xf>
    <xf numFmtId="165" fontId="0" fillId="0" borderId="0" xfId="0" applyNumberFormat="1" applyAlignment="1">
      <alignment horizontal="left"/>
    </xf>
    <xf numFmtId="165" fontId="0" fillId="0" borderId="10" xfId="0" applyNumberFormat="1" applyFill="1" applyBorder="1" applyAlignment="1">
      <alignment horizontal="right" wrapText="1"/>
    </xf>
    <xf numFmtId="1" fontId="18" fillId="0" borderId="11" xfId="0" applyNumberFormat="1" applyFont="1" applyBorder="1" applyAlignment="1">
      <alignment horizontal="right"/>
    </xf>
    <xf numFmtId="1" fontId="18" fillId="0" borderId="11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0" borderId="13" xfId="0" applyNumberFormat="1" applyFill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topLeftCell="A112" workbookViewId="0">
      <selection activeCell="E119" sqref="E119"/>
    </sheetView>
  </sheetViews>
  <sheetFormatPr defaultRowHeight="15"/>
  <cols>
    <col min="1" max="1" width="7.85546875" style="2" customWidth="1"/>
    <col min="2" max="2" width="11.5703125" style="4" customWidth="1"/>
    <col min="3" max="3" width="11.140625" style="4" customWidth="1"/>
    <col min="4" max="4" width="12.28515625" style="4" customWidth="1"/>
    <col min="5" max="5" width="8.28515625" style="1" customWidth="1"/>
    <col min="6" max="6" width="14.5703125" style="4" customWidth="1"/>
    <col min="7" max="7" width="14.42578125" style="4" customWidth="1"/>
    <col min="8" max="8" width="9.5703125" style="3" customWidth="1"/>
    <col min="9" max="9" width="8.140625" style="3" customWidth="1"/>
    <col min="10" max="10" width="9.140625" style="9"/>
    <col min="11" max="11" width="8.7109375" style="9" customWidth="1"/>
    <col min="12" max="12" width="9.140625" style="8"/>
  </cols>
  <sheetData>
    <row r="1" spans="1:13" ht="30.75" thickBot="1">
      <c r="A1" s="18" t="s">
        <v>21</v>
      </c>
      <c r="B1" s="19" t="s">
        <v>0</v>
      </c>
      <c r="C1" s="19" t="s">
        <v>1</v>
      </c>
      <c r="D1" s="19" t="s">
        <v>2</v>
      </c>
      <c r="E1" s="20"/>
      <c r="F1" s="19" t="s">
        <v>3</v>
      </c>
      <c r="G1" s="19" t="s">
        <v>4</v>
      </c>
      <c r="H1" s="13" t="s">
        <v>6</v>
      </c>
      <c r="I1" s="13" t="s">
        <v>16</v>
      </c>
      <c r="J1" s="17" t="s">
        <v>20</v>
      </c>
      <c r="K1" s="17" t="s">
        <v>19</v>
      </c>
      <c r="L1" s="17" t="s">
        <v>18</v>
      </c>
      <c r="M1" s="21" t="s">
        <v>14</v>
      </c>
    </row>
    <row r="2" spans="1:13">
      <c r="A2" s="15">
        <v>1002</v>
      </c>
      <c r="B2" s="16">
        <v>521707.3</v>
      </c>
      <c r="C2" s="16">
        <v>763521.83600000001</v>
      </c>
      <c r="D2" s="16">
        <v>454.99599999999998</v>
      </c>
      <c r="E2" s="16">
        <v>455.04718930600001</v>
      </c>
      <c r="F2" s="15" t="s">
        <v>6</v>
      </c>
      <c r="G2" s="16">
        <v>-5.1189305999999997E-2</v>
      </c>
      <c r="H2" s="16">
        <v>-5.1189305999999997E-2</v>
      </c>
      <c r="I2" s="22"/>
      <c r="J2" s="23"/>
      <c r="K2" s="23"/>
      <c r="L2" s="23"/>
      <c r="M2" s="24">
        <f t="shared" ref="M2:M33" si="0">ABS(G2)</f>
        <v>5.1189305999999997E-2</v>
      </c>
    </row>
    <row r="3" spans="1:13">
      <c r="A3" s="15">
        <v>1007</v>
      </c>
      <c r="B3" s="16">
        <v>521306.386</v>
      </c>
      <c r="C3" s="16">
        <v>793648.42799999996</v>
      </c>
      <c r="D3" s="16">
        <v>416.66899999999998</v>
      </c>
      <c r="E3" s="16">
        <v>416.75975798899998</v>
      </c>
      <c r="F3" s="15" t="s">
        <v>6</v>
      </c>
      <c r="G3" s="16">
        <v>-9.0757988999999997E-2</v>
      </c>
      <c r="H3" s="16">
        <v>-9.0757988999999997E-2</v>
      </c>
      <c r="I3" s="22"/>
      <c r="J3" s="23"/>
      <c r="K3" s="23"/>
      <c r="L3" s="23"/>
      <c r="M3" s="24">
        <f t="shared" si="0"/>
        <v>9.0757988999999997E-2</v>
      </c>
    </row>
    <row r="4" spans="1:13">
      <c r="A4" s="15">
        <v>1011</v>
      </c>
      <c r="B4" s="16">
        <v>506836.54700000002</v>
      </c>
      <c r="C4" s="16">
        <v>794961.674</v>
      </c>
      <c r="D4" s="16">
        <v>428.20499999999998</v>
      </c>
      <c r="E4" s="16">
        <v>428.07801829200002</v>
      </c>
      <c r="F4" s="15" t="s">
        <v>6</v>
      </c>
      <c r="G4" s="16">
        <v>0.126981708</v>
      </c>
      <c r="H4" s="16">
        <v>0.126981708</v>
      </c>
      <c r="I4" s="22"/>
      <c r="J4" s="23"/>
      <c r="K4" s="23"/>
      <c r="L4" s="23"/>
      <c r="M4" s="24">
        <f t="shared" si="0"/>
        <v>0.126981708</v>
      </c>
    </row>
    <row r="5" spans="1:13">
      <c r="A5" s="15">
        <v>1016</v>
      </c>
      <c r="B5" s="16">
        <v>501954.6</v>
      </c>
      <c r="C5" s="16">
        <v>767471.16899999999</v>
      </c>
      <c r="D5" s="16">
        <v>461.95400000000001</v>
      </c>
      <c r="E5" s="16">
        <v>461.75270829999999</v>
      </c>
      <c r="F5" s="15" t="s">
        <v>6</v>
      </c>
      <c r="G5" s="16">
        <v>0.20129169999999999</v>
      </c>
      <c r="H5" s="16">
        <v>0.20129169999999999</v>
      </c>
      <c r="I5" s="22"/>
      <c r="J5" s="23"/>
      <c r="K5" s="23"/>
      <c r="L5" s="23"/>
      <c r="M5" s="24">
        <f t="shared" si="0"/>
        <v>0.20129169999999999</v>
      </c>
    </row>
    <row r="6" spans="1:13">
      <c r="A6" s="15">
        <v>1021</v>
      </c>
      <c r="B6" s="16">
        <v>483015.46399999998</v>
      </c>
      <c r="C6" s="16">
        <v>756803.55599999998</v>
      </c>
      <c r="D6" s="16">
        <v>421.44299999999998</v>
      </c>
      <c r="E6" s="16">
        <v>421.54446619599997</v>
      </c>
      <c r="F6" s="15" t="s">
        <v>6</v>
      </c>
      <c r="G6" s="16">
        <v>-0.10146619599999999</v>
      </c>
      <c r="H6" s="16">
        <v>-0.10146619599999999</v>
      </c>
      <c r="I6" s="22"/>
      <c r="J6" s="23"/>
      <c r="K6" s="25"/>
      <c r="L6" s="23"/>
      <c r="M6" s="24">
        <f t="shared" si="0"/>
        <v>0.10146619599999999</v>
      </c>
    </row>
    <row r="7" spans="1:13">
      <c r="A7" s="15">
        <v>1026</v>
      </c>
      <c r="B7" s="16">
        <v>463217.63799999998</v>
      </c>
      <c r="C7" s="16">
        <v>759047.56499999994</v>
      </c>
      <c r="D7" s="16">
        <v>442.47300000000001</v>
      </c>
      <c r="E7" s="16">
        <v>442.52769364900001</v>
      </c>
      <c r="F7" s="15" t="s">
        <v>6</v>
      </c>
      <c r="G7" s="16">
        <v>-5.4693648999999997E-2</v>
      </c>
      <c r="H7" s="16">
        <v>-5.4693648999999997E-2</v>
      </c>
      <c r="I7" s="22"/>
      <c r="J7" s="23"/>
      <c r="K7" s="23"/>
      <c r="L7" s="23"/>
      <c r="M7" s="24">
        <f t="shared" si="0"/>
        <v>5.4693648999999997E-2</v>
      </c>
    </row>
    <row r="8" spans="1:13">
      <c r="A8" s="15">
        <v>1031</v>
      </c>
      <c r="B8" s="16">
        <v>446909.06400000001</v>
      </c>
      <c r="C8" s="16">
        <v>772182.52599999995</v>
      </c>
      <c r="D8" s="16">
        <v>385.07499999999999</v>
      </c>
      <c r="E8" s="16">
        <v>384.84831618999999</v>
      </c>
      <c r="F8" s="15" t="s">
        <v>6</v>
      </c>
      <c r="G8" s="16">
        <v>0.22668381000000001</v>
      </c>
      <c r="H8" s="16">
        <v>0.22668381000000001</v>
      </c>
      <c r="I8" s="22"/>
      <c r="J8" s="23"/>
      <c r="K8" s="23"/>
      <c r="L8" s="23"/>
      <c r="M8" s="24">
        <f t="shared" si="0"/>
        <v>0.22668381000000001</v>
      </c>
    </row>
    <row r="9" spans="1:13">
      <c r="A9" s="15">
        <v>1037</v>
      </c>
      <c r="B9" s="16">
        <v>445064.91899999999</v>
      </c>
      <c r="C9" s="16">
        <v>807166.02899999998</v>
      </c>
      <c r="D9" s="16">
        <v>410.21899999999999</v>
      </c>
      <c r="E9" s="16">
        <v>410.34247810099998</v>
      </c>
      <c r="F9" s="15" t="s">
        <v>6</v>
      </c>
      <c r="G9" s="16">
        <v>-0.12347810100000001</v>
      </c>
      <c r="H9" s="16">
        <v>-0.12347810100000001</v>
      </c>
      <c r="I9" s="22"/>
      <c r="J9" s="23"/>
      <c r="K9" s="23"/>
      <c r="L9" s="23"/>
      <c r="M9" s="24">
        <f t="shared" si="0"/>
        <v>0.12347810100000001</v>
      </c>
    </row>
    <row r="10" spans="1:13">
      <c r="A10" s="15">
        <v>1038</v>
      </c>
      <c r="B10" s="16">
        <v>445064.90299999999</v>
      </c>
      <c r="C10" s="16">
        <v>807166.049</v>
      </c>
      <c r="D10" s="16">
        <v>410.21199999999999</v>
      </c>
      <c r="E10" s="16">
        <v>410.34308845599998</v>
      </c>
      <c r="F10" s="15" t="s">
        <v>6</v>
      </c>
      <c r="G10" s="16">
        <v>-0.13108845599999999</v>
      </c>
      <c r="H10" s="16">
        <v>-0.13108845599999999</v>
      </c>
      <c r="I10" s="22"/>
      <c r="J10" s="23"/>
      <c r="K10" s="23"/>
      <c r="L10" s="23"/>
      <c r="M10" s="24">
        <f t="shared" si="0"/>
        <v>0.13108845599999999</v>
      </c>
    </row>
    <row r="11" spans="1:13">
      <c r="A11" s="15">
        <v>1044</v>
      </c>
      <c r="B11" s="16">
        <v>484895.39600000001</v>
      </c>
      <c r="C11" s="16">
        <v>796739.78899999999</v>
      </c>
      <c r="D11" s="16">
        <v>387.58499999999998</v>
      </c>
      <c r="E11" s="16">
        <v>387.34764988199998</v>
      </c>
      <c r="F11" s="15" t="s">
        <v>6</v>
      </c>
      <c r="G11" s="16">
        <v>0.237350118</v>
      </c>
      <c r="H11" s="16">
        <v>0.237350118</v>
      </c>
      <c r="I11" s="22"/>
      <c r="J11" s="23"/>
      <c r="K11" s="23"/>
      <c r="L11" s="23"/>
      <c r="M11" s="24">
        <f t="shared" si="0"/>
        <v>0.237350118</v>
      </c>
    </row>
    <row r="12" spans="1:13">
      <c r="A12" s="15">
        <v>1049</v>
      </c>
      <c r="B12" s="16">
        <v>469979.83</v>
      </c>
      <c r="C12" s="16">
        <v>800633.06900000002</v>
      </c>
      <c r="D12" s="16">
        <v>407.23700000000002</v>
      </c>
      <c r="E12" s="16">
        <v>407.47797032900002</v>
      </c>
      <c r="F12" s="15" t="s">
        <v>6</v>
      </c>
      <c r="G12" s="16">
        <v>-0.24097032900000001</v>
      </c>
      <c r="H12" s="16">
        <v>-0.24097032900000001</v>
      </c>
      <c r="I12" s="22"/>
      <c r="J12" s="23"/>
      <c r="K12" s="23"/>
      <c r="L12" s="23"/>
      <c r="M12" s="24">
        <f t="shared" si="0"/>
        <v>0.24097032900000001</v>
      </c>
    </row>
    <row r="13" spans="1:13">
      <c r="A13" s="15">
        <v>1054</v>
      </c>
      <c r="B13" s="16">
        <v>446909.07199999999</v>
      </c>
      <c r="C13" s="16">
        <v>772182.40800000005</v>
      </c>
      <c r="D13" s="16">
        <v>385.14400000000001</v>
      </c>
      <c r="E13" s="16">
        <v>384.84663772200003</v>
      </c>
      <c r="F13" s="15" t="s">
        <v>6</v>
      </c>
      <c r="G13" s="16">
        <v>0.29736227799999998</v>
      </c>
      <c r="H13" s="16">
        <v>0.29736227799999998</v>
      </c>
      <c r="I13" s="22"/>
      <c r="J13" s="23"/>
      <c r="K13" s="23"/>
      <c r="L13" s="23"/>
      <c r="M13" s="24">
        <f t="shared" si="0"/>
        <v>0.29736227799999998</v>
      </c>
    </row>
    <row r="14" spans="1:13">
      <c r="A14" s="15">
        <v>1061</v>
      </c>
      <c r="B14" s="16">
        <v>446668.74699999997</v>
      </c>
      <c r="C14" s="16">
        <v>831220.35900000005</v>
      </c>
      <c r="D14" s="16">
        <v>419.11700000000002</v>
      </c>
      <c r="E14" s="16">
        <v>419.01076964200001</v>
      </c>
      <c r="F14" s="15" t="s">
        <v>6</v>
      </c>
      <c r="G14" s="16">
        <v>0.106230358</v>
      </c>
      <c r="H14" s="16">
        <v>0.106230358</v>
      </c>
      <c r="I14" s="22"/>
      <c r="J14" s="23"/>
      <c r="K14" s="23"/>
      <c r="L14" s="23"/>
      <c r="M14" s="24">
        <f t="shared" si="0"/>
        <v>0.106230358</v>
      </c>
    </row>
    <row r="15" spans="1:13">
      <c r="A15" s="15">
        <v>1066</v>
      </c>
      <c r="B15" s="16">
        <v>441418.59</v>
      </c>
      <c r="C15" s="16">
        <v>860483.85100000002</v>
      </c>
      <c r="D15" s="16">
        <v>502.78399999999999</v>
      </c>
      <c r="E15" s="16">
        <v>502.949599874</v>
      </c>
      <c r="F15" s="15" t="s">
        <v>6</v>
      </c>
      <c r="G15" s="16">
        <v>-0.16559987400000001</v>
      </c>
      <c r="H15" s="16">
        <v>-0.16559987400000001</v>
      </c>
      <c r="I15" s="22"/>
      <c r="J15" s="23"/>
      <c r="K15" s="23"/>
      <c r="L15" s="23"/>
      <c r="M15" s="24">
        <f t="shared" si="0"/>
        <v>0.16559987400000001</v>
      </c>
    </row>
    <row r="16" spans="1:13">
      <c r="A16" s="15">
        <v>1070</v>
      </c>
      <c r="B16" s="16">
        <v>460556.516</v>
      </c>
      <c r="C16" s="16">
        <v>871529.87800000003</v>
      </c>
      <c r="D16" s="16">
        <v>522.279</v>
      </c>
      <c r="E16" s="16">
        <v>522.54500712499998</v>
      </c>
      <c r="F16" s="15" t="s">
        <v>6</v>
      </c>
      <c r="G16" s="16">
        <v>-0.26600712500000001</v>
      </c>
      <c r="H16" s="16">
        <v>-0.26600712500000001</v>
      </c>
      <c r="I16" s="22"/>
      <c r="J16" s="23"/>
      <c r="K16" s="23"/>
      <c r="L16" s="23"/>
      <c r="M16" s="24">
        <f t="shared" si="0"/>
        <v>0.26600712500000001</v>
      </c>
    </row>
    <row r="17" spans="1:13">
      <c r="A17" s="15">
        <v>1074</v>
      </c>
      <c r="B17" s="16">
        <v>465312.69300000003</v>
      </c>
      <c r="C17" s="16">
        <v>831377.60699999996</v>
      </c>
      <c r="D17" s="16">
        <v>447.02</v>
      </c>
      <c r="E17" s="16">
        <v>446.92086053499997</v>
      </c>
      <c r="F17" s="15" t="s">
        <v>6</v>
      </c>
      <c r="G17" s="16">
        <v>9.9139464999999996E-2</v>
      </c>
      <c r="H17" s="16">
        <v>9.9139464999999996E-2</v>
      </c>
      <c r="I17" s="22"/>
      <c r="J17" s="26"/>
      <c r="K17" s="26"/>
      <c r="L17" s="26"/>
      <c r="M17" s="24">
        <f t="shared" si="0"/>
        <v>9.9139464999999996E-2</v>
      </c>
    </row>
    <row r="18" spans="1:13">
      <c r="A18" s="15">
        <v>1079</v>
      </c>
      <c r="B18" s="16">
        <v>478040.81099999999</v>
      </c>
      <c r="C18" s="16">
        <v>834245.37600000005</v>
      </c>
      <c r="D18" s="16">
        <v>402.952</v>
      </c>
      <c r="E18" s="16">
        <v>403.019587247</v>
      </c>
      <c r="F18" s="15" t="s">
        <v>6</v>
      </c>
      <c r="G18" s="16">
        <v>-6.7587247000000003E-2</v>
      </c>
      <c r="H18" s="16">
        <v>-6.7587247000000003E-2</v>
      </c>
      <c r="I18" s="22"/>
      <c r="J18" s="26"/>
      <c r="K18" s="26"/>
      <c r="L18" s="26"/>
      <c r="M18" s="24">
        <f t="shared" si="0"/>
        <v>6.7587247000000003E-2</v>
      </c>
    </row>
    <row r="19" spans="1:13">
      <c r="A19" s="15">
        <v>1083</v>
      </c>
      <c r="B19" s="16">
        <v>490681.62400000001</v>
      </c>
      <c r="C19" s="16">
        <v>866279.37800000003</v>
      </c>
      <c r="D19" s="16">
        <v>427.61700000000002</v>
      </c>
      <c r="E19" s="16">
        <v>427.552962294</v>
      </c>
      <c r="F19" s="15" t="s">
        <v>6</v>
      </c>
      <c r="G19" s="16">
        <v>6.4037706E-2</v>
      </c>
      <c r="H19" s="16">
        <v>6.4037706E-2</v>
      </c>
      <c r="I19" s="22"/>
      <c r="J19" s="26"/>
      <c r="K19" s="26"/>
      <c r="L19" s="26"/>
      <c r="M19" s="24">
        <f t="shared" si="0"/>
        <v>6.4037706E-2</v>
      </c>
    </row>
    <row r="20" spans="1:13">
      <c r="A20" s="15">
        <v>1087</v>
      </c>
      <c r="B20" s="16">
        <v>490681.603</v>
      </c>
      <c r="C20" s="16">
        <v>866279.51899999997</v>
      </c>
      <c r="D20" s="16">
        <v>427.81400000000002</v>
      </c>
      <c r="E20" s="16">
        <v>427.56178189100001</v>
      </c>
      <c r="F20" s="15" t="s">
        <v>6</v>
      </c>
      <c r="G20" s="16">
        <v>0.25221810900000002</v>
      </c>
      <c r="H20" s="16">
        <v>0.25221810900000002</v>
      </c>
      <c r="I20" s="22"/>
      <c r="J20" s="26"/>
      <c r="K20" s="26"/>
      <c r="L20" s="26"/>
      <c r="M20" s="24">
        <f t="shared" si="0"/>
        <v>0.25221810900000002</v>
      </c>
    </row>
    <row r="21" spans="1:13">
      <c r="A21" s="15">
        <v>1090</v>
      </c>
      <c r="B21" s="16">
        <v>490681.63799999998</v>
      </c>
      <c r="C21" s="16">
        <v>866279.47900000005</v>
      </c>
      <c r="D21" s="16">
        <v>427.49299999999999</v>
      </c>
      <c r="E21" s="16">
        <v>427.55897426899998</v>
      </c>
      <c r="F21" s="15" t="s">
        <v>6</v>
      </c>
      <c r="G21" s="16">
        <v>-6.5974269000000002E-2</v>
      </c>
      <c r="H21" s="16">
        <v>-6.5974269000000002E-2</v>
      </c>
      <c r="I21" s="22"/>
      <c r="J21" s="26"/>
      <c r="K21" s="26"/>
      <c r="L21" s="26"/>
      <c r="M21" s="24">
        <f t="shared" si="0"/>
        <v>6.5974269000000002E-2</v>
      </c>
    </row>
    <row r="22" spans="1:13">
      <c r="A22" s="15">
        <v>1093</v>
      </c>
      <c r="B22" s="16">
        <v>508865.43599999999</v>
      </c>
      <c r="C22" s="16">
        <v>833338.98899999994</v>
      </c>
      <c r="D22" s="16">
        <v>452.97199999999998</v>
      </c>
      <c r="E22" s="16">
        <v>453.24997495999997</v>
      </c>
      <c r="F22" s="15" t="s">
        <v>6</v>
      </c>
      <c r="G22" s="16">
        <v>-0.27797495999999999</v>
      </c>
      <c r="H22" s="16">
        <v>-0.27797495999999999</v>
      </c>
      <c r="I22" s="22"/>
      <c r="J22" s="26"/>
      <c r="K22" s="26"/>
      <c r="L22" s="26"/>
      <c r="M22" s="24">
        <f t="shared" si="0"/>
        <v>0.27797495999999999</v>
      </c>
    </row>
    <row r="23" spans="1:13">
      <c r="A23" s="15">
        <v>1100</v>
      </c>
      <c r="B23" s="16">
        <v>490681.614</v>
      </c>
      <c r="C23" s="16">
        <v>866279.57799999998</v>
      </c>
      <c r="D23" s="16">
        <v>427.447</v>
      </c>
      <c r="E23" s="16">
        <v>427.56529142199997</v>
      </c>
      <c r="F23" s="15" t="s">
        <v>6</v>
      </c>
      <c r="G23" s="16">
        <v>-0.11829142199999999</v>
      </c>
      <c r="H23" s="16">
        <v>-0.11829142199999999</v>
      </c>
      <c r="I23" s="22"/>
      <c r="J23" s="26"/>
      <c r="K23" s="26"/>
      <c r="L23" s="26"/>
      <c r="M23" s="24">
        <f t="shared" si="0"/>
        <v>0.11829142199999999</v>
      </c>
    </row>
    <row r="24" spans="1:13">
      <c r="A24" s="15">
        <v>2002</v>
      </c>
      <c r="B24" s="16">
        <v>498522.14199999999</v>
      </c>
      <c r="C24" s="16">
        <v>870427.95900000003</v>
      </c>
      <c r="D24" s="16">
        <v>486.51799999999997</v>
      </c>
      <c r="E24" s="16">
        <v>486.780469117</v>
      </c>
      <c r="F24" s="15" t="s">
        <v>6</v>
      </c>
      <c r="G24" s="16">
        <v>-0.26246911699999997</v>
      </c>
      <c r="H24" s="16">
        <v>-0.26246911699999997</v>
      </c>
      <c r="I24" s="22"/>
      <c r="J24" s="26"/>
      <c r="K24" s="26"/>
      <c r="L24" s="26"/>
      <c r="M24" s="24">
        <f t="shared" si="0"/>
        <v>0.26246911699999997</v>
      </c>
    </row>
    <row r="25" spans="1:13">
      <c r="A25" s="15">
        <v>3001</v>
      </c>
      <c r="B25" s="16">
        <v>522888.125</v>
      </c>
      <c r="C25" s="16">
        <v>871755.89599999995</v>
      </c>
      <c r="D25" s="16">
        <v>510.19900000000001</v>
      </c>
      <c r="E25" s="16">
        <v>510.51251196999999</v>
      </c>
      <c r="F25" s="15" t="s">
        <v>6</v>
      </c>
      <c r="G25" s="16">
        <v>-0.31351196999999997</v>
      </c>
      <c r="H25" s="16">
        <v>-0.31351196999999997</v>
      </c>
      <c r="I25" s="22"/>
      <c r="J25" s="26"/>
      <c r="K25" s="26"/>
      <c r="L25" s="26"/>
      <c r="M25" s="24">
        <f t="shared" si="0"/>
        <v>0.31351196999999997</v>
      </c>
    </row>
    <row r="26" spans="1:13">
      <c r="A26" s="15">
        <v>4003</v>
      </c>
      <c r="B26" s="16">
        <v>528940.31299999997</v>
      </c>
      <c r="C26" s="16">
        <v>831322.44499999995</v>
      </c>
      <c r="D26" s="16">
        <v>432.23700000000002</v>
      </c>
      <c r="E26" s="16">
        <v>432.692682209</v>
      </c>
      <c r="F26" s="15" t="s">
        <v>6</v>
      </c>
      <c r="G26" s="16">
        <v>-0.455682209</v>
      </c>
      <c r="H26" s="16">
        <v>-0.455682209</v>
      </c>
      <c r="I26" s="22"/>
      <c r="J26" s="26"/>
      <c r="K26" s="26"/>
      <c r="L26" s="26"/>
      <c r="M26" s="24">
        <f t="shared" si="0"/>
        <v>0.455682209</v>
      </c>
    </row>
    <row r="27" spans="1:13">
      <c r="A27" s="15">
        <v>5001</v>
      </c>
      <c r="B27" s="16">
        <v>490681.609</v>
      </c>
      <c r="C27" s="16">
        <v>866279.45299999998</v>
      </c>
      <c r="D27" s="16">
        <v>427.358</v>
      </c>
      <c r="E27" s="16">
        <v>427.55769252699997</v>
      </c>
      <c r="F27" s="15" t="s">
        <v>6</v>
      </c>
      <c r="G27" s="16">
        <v>-0.19969252700000001</v>
      </c>
      <c r="H27" s="16">
        <v>-0.19969252700000001</v>
      </c>
      <c r="I27" s="22"/>
      <c r="J27" s="26"/>
      <c r="K27" s="26"/>
      <c r="L27" s="26"/>
      <c r="M27" s="24">
        <f t="shared" si="0"/>
        <v>0.19969252700000001</v>
      </c>
    </row>
    <row r="28" spans="1:13">
      <c r="A28" s="15">
        <v>1003</v>
      </c>
      <c r="B28" s="16">
        <v>521681.49099999998</v>
      </c>
      <c r="C28" s="16">
        <v>763591.98800000001</v>
      </c>
      <c r="D28" s="16">
        <v>455.25200000000001</v>
      </c>
      <c r="E28" s="16">
        <v>455.30802357599998</v>
      </c>
      <c r="F28" s="15" t="s">
        <v>16</v>
      </c>
      <c r="G28" s="16">
        <v>-5.6023575999999999E-2</v>
      </c>
      <c r="H28" s="22"/>
      <c r="I28" s="16">
        <v>-5.6023575999999999E-2</v>
      </c>
      <c r="J28" s="26"/>
      <c r="K28" s="26"/>
      <c r="L28" s="26"/>
      <c r="M28" s="24">
        <f t="shared" si="0"/>
        <v>5.6023575999999999E-2</v>
      </c>
    </row>
    <row r="29" spans="1:13">
      <c r="A29" s="15">
        <v>1008</v>
      </c>
      <c r="B29" s="16">
        <v>521241.94900000002</v>
      </c>
      <c r="C29" s="16">
        <v>793642.08299999998</v>
      </c>
      <c r="D29" s="16">
        <v>414.86799999999999</v>
      </c>
      <c r="E29" s="16">
        <v>415.74809821899998</v>
      </c>
      <c r="F29" s="15" t="s">
        <v>16</v>
      </c>
      <c r="G29" s="16">
        <v>-0.88009821899999996</v>
      </c>
      <c r="H29" s="22"/>
      <c r="I29" s="16">
        <v>-0.88009821899999996</v>
      </c>
      <c r="J29" s="26"/>
      <c r="K29" s="26"/>
      <c r="L29" s="26"/>
      <c r="M29" s="24">
        <f t="shared" si="0"/>
        <v>0.88009821899999996</v>
      </c>
    </row>
    <row r="30" spans="1:13">
      <c r="A30" s="15">
        <v>1013</v>
      </c>
      <c r="B30" s="16">
        <v>506670.22899999999</v>
      </c>
      <c r="C30" s="16">
        <v>794965.43299999996</v>
      </c>
      <c r="D30" s="16">
        <v>427.23700000000002</v>
      </c>
      <c r="E30" s="16">
        <v>427.24391015100002</v>
      </c>
      <c r="F30" s="15" t="s">
        <v>16</v>
      </c>
      <c r="G30" s="16">
        <v>-6.9101509999999998E-3</v>
      </c>
      <c r="H30" s="22"/>
      <c r="I30" s="16">
        <v>-6.9101509999999998E-3</v>
      </c>
      <c r="J30" s="26"/>
      <c r="K30" s="26"/>
      <c r="L30" s="26"/>
      <c r="M30" s="24">
        <f t="shared" si="0"/>
        <v>6.9101509999999998E-3</v>
      </c>
    </row>
    <row r="31" spans="1:13">
      <c r="A31" s="15">
        <v>1018</v>
      </c>
      <c r="B31" s="16">
        <v>502029.43400000001</v>
      </c>
      <c r="C31" s="16">
        <v>767444.57400000002</v>
      </c>
      <c r="D31" s="16">
        <v>463.39100000000002</v>
      </c>
      <c r="E31" s="16">
        <v>463.494624681</v>
      </c>
      <c r="F31" s="15" t="s">
        <v>16</v>
      </c>
      <c r="G31" s="16">
        <v>-0.103624681</v>
      </c>
      <c r="H31" s="22"/>
      <c r="I31" s="16">
        <v>-0.103624681</v>
      </c>
      <c r="J31" s="26"/>
      <c r="K31" s="26"/>
      <c r="L31" s="26"/>
      <c r="M31" s="24">
        <f t="shared" si="0"/>
        <v>0.103624681</v>
      </c>
    </row>
    <row r="32" spans="1:13">
      <c r="A32" s="15">
        <v>1024</v>
      </c>
      <c r="B32" s="16">
        <v>483030.21100000001</v>
      </c>
      <c r="C32" s="16">
        <v>756702.90099999995</v>
      </c>
      <c r="D32" s="16">
        <v>422.66</v>
      </c>
      <c r="E32" s="16">
        <v>422.98389173100003</v>
      </c>
      <c r="F32" s="15" t="s">
        <v>16</v>
      </c>
      <c r="G32" s="16">
        <v>-0.32389173100000002</v>
      </c>
      <c r="H32" s="22"/>
      <c r="I32" s="16">
        <v>-0.32389173100000002</v>
      </c>
      <c r="J32" s="26"/>
      <c r="K32" s="26"/>
      <c r="L32" s="26"/>
      <c r="M32" s="24">
        <f t="shared" si="0"/>
        <v>0.32389173100000002</v>
      </c>
    </row>
    <row r="33" spans="1:13">
      <c r="A33" s="15">
        <v>1029</v>
      </c>
      <c r="B33" s="16">
        <v>463276.73100000003</v>
      </c>
      <c r="C33" s="16">
        <v>759080.67</v>
      </c>
      <c r="D33" s="16">
        <v>439.68099999999998</v>
      </c>
      <c r="E33" s="16">
        <v>439.53641559699997</v>
      </c>
      <c r="F33" s="15" t="s">
        <v>16</v>
      </c>
      <c r="G33" s="16">
        <v>0.144584403</v>
      </c>
      <c r="H33" s="22"/>
      <c r="I33" s="16">
        <v>0.144584403</v>
      </c>
      <c r="J33" s="23"/>
      <c r="K33" s="26"/>
      <c r="L33" s="26"/>
      <c r="M33" s="24">
        <f t="shared" si="0"/>
        <v>0.144584403</v>
      </c>
    </row>
    <row r="34" spans="1:13">
      <c r="A34" s="15">
        <v>1046</v>
      </c>
      <c r="B34" s="16">
        <v>484941.35499999998</v>
      </c>
      <c r="C34" s="16">
        <v>796847.46900000004</v>
      </c>
      <c r="D34" s="16">
        <v>384.274</v>
      </c>
      <c r="E34" s="16">
        <v>384.35319799799998</v>
      </c>
      <c r="F34" s="15" t="s">
        <v>16</v>
      </c>
      <c r="G34" s="16">
        <v>-7.9197998000000006E-2</v>
      </c>
      <c r="H34" s="22"/>
      <c r="I34" s="16">
        <v>-7.9197998000000006E-2</v>
      </c>
      <c r="J34" s="23"/>
      <c r="K34" s="26"/>
      <c r="L34" s="26"/>
      <c r="M34" s="24">
        <f t="shared" ref="M34:M65" si="1">ABS(G34)</f>
        <v>7.9197998000000006E-2</v>
      </c>
    </row>
    <row r="35" spans="1:13">
      <c r="A35" s="15">
        <v>1052</v>
      </c>
      <c r="B35" s="16">
        <v>470004.95</v>
      </c>
      <c r="C35" s="16">
        <v>800598.80700000003</v>
      </c>
      <c r="D35" s="16">
        <v>406.37099999999998</v>
      </c>
      <c r="E35" s="16">
        <v>406.69021848300002</v>
      </c>
      <c r="F35" s="15" t="s">
        <v>16</v>
      </c>
      <c r="G35" s="16">
        <v>-0.319218483</v>
      </c>
      <c r="H35" s="22"/>
      <c r="I35" s="16">
        <v>-0.319218483</v>
      </c>
      <c r="J35" s="23"/>
      <c r="K35" s="26"/>
      <c r="L35" s="26"/>
      <c r="M35" s="24">
        <f t="shared" si="1"/>
        <v>0.319218483</v>
      </c>
    </row>
    <row r="36" spans="1:13">
      <c r="A36" s="15">
        <v>1056</v>
      </c>
      <c r="B36" s="16">
        <v>446641.45</v>
      </c>
      <c r="C36" s="16">
        <v>772006.076</v>
      </c>
      <c r="D36" s="16">
        <v>384.35</v>
      </c>
      <c r="E36" s="16">
        <v>384.32670868600002</v>
      </c>
      <c r="F36" s="15" t="s">
        <v>16</v>
      </c>
      <c r="G36" s="16">
        <v>2.3291314E-2</v>
      </c>
      <c r="H36" s="22"/>
      <c r="I36" s="16">
        <v>2.3291314E-2</v>
      </c>
      <c r="J36" s="23"/>
      <c r="K36" s="26"/>
      <c r="L36" s="26"/>
      <c r="M36" s="24">
        <f t="shared" si="1"/>
        <v>2.3291314E-2</v>
      </c>
    </row>
    <row r="37" spans="1:13">
      <c r="A37" s="15">
        <v>1064</v>
      </c>
      <c r="B37" s="16">
        <v>446423.34100000001</v>
      </c>
      <c r="C37" s="16">
        <v>831072.10900000005</v>
      </c>
      <c r="D37" s="16">
        <v>415.81299999999999</v>
      </c>
      <c r="E37" s="16">
        <v>416.05809640799998</v>
      </c>
      <c r="F37" s="15" t="s">
        <v>16</v>
      </c>
      <c r="G37" s="16">
        <v>-0.24509640799999999</v>
      </c>
      <c r="H37" s="22"/>
      <c r="I37" s="16">
        <v>-0.24509640799999999</v>
      </c>
      <c r="J37" s="23"/>
      <c r="K37" s="26"/>
      <c r="L37" s="26"/>
      <c r="M37" s="24">
        <f t="shared" si="1"/>
        <v>0.24509640799999999</v>
      </c>
    </row>
    <row r="38" spans="1:13">
      <c r="A38" s="15">
        <v>1067</v>
      </c>
      <c r="B38" s="16">
        <v>441527.011</v>
      </c>
      <c r="C38" s="16">
        <v>860734.55900000001</v>
      </c>
      <c r="D38" s="16">
        <v>499.59899999999999</v>
      </c>
      <c r="E38" s="16">
        <v>500.08136894900002</v>
      </c>
      <c r="F38" s="15" t="s">
        <v>16</v>
      </c>
      <c r="G38" s="16">
        <v>-0.48236894899999999</v>
      </c>
      <c r="H38" s="22"/>
      <c r="I38" s="16">
        <v>-0.48236894899999999</v>
      </c>
      <c r="J38" s="23"/>
      <c r="K38" s="26"/>
      <c r="L38" s="26"/>
      <c r="M38" s="24">
        <f t="shared" si="1"/>
        <v>0.48236894899999999</v>
      </c>
    </row>
    <row r="39" spans="1:13">
      <c r="A39" s="15">
        <v>1075</v>
      </c>
      <c r="B39" s="16">
        <v>465293.55599999998</v>
      </c>
      <c r="C39" s="16">
        <v>831397.15899999999</v>
      </c>
      <c r="D39" s="16">
        <v>447.43700000000001</v>
      </c>
      <c r="E39" s="16">
        <v>447.44182716900002</v>
      </c>
      <c r="F39" s="15" t="s">
        <v>16</v>
      </c>
      <c r="G39" s="16">
        <v>-4.8271690000099999E-3</v>
      </c>
      <c r="H39" s="22"/>
      <c r="I39" s="25">
        <v>-4.8271690000099999E-3</v>
      </c>
      <c r="J39" s="23"/>
      <c r="K39" s="23"/>
      <c r="M39" s="24">
        <f t="shared" si="1"/>
        <v>4.8271690000099999E-3</v>
      </c>
    </row>
    <row r="40" spans="1:13">
      <c r="A40" s="15">
        <v>1076</v>
      </c>
      <c r="B40" s="16">
        <v>465340.141</v>
      </c>
      <c r="C40" s="16">
        <v>831262.26699999999</v>
      </c>
      <c r="D40" s="16">
        <v>441.51499999999999</v>
      </c>
      <c r="E40" s="16">
        <v>441.47459092499997</v>
      </c>
      <c r="F40" s="15" t="s">
        <v>16</v>
      </c>
      <c r="G40" s="16">
        <v>4.0409075000000003E-2</v>
      </c>
      <c r="H40" s="22"/>
      <c r="I40" s="16">
        <v>4.0409075000000003E-2</v>
      </c>
      <c r="J40" s="23"/>
      <c r="K40" s="26"/>
      <c r="L40" s="26"/>
      <c r="M40" s="24">
        <f t="shared" si="1"/>
        <v>4.0409075000000003E-2</v>
      </c>
    </row>
    <row r="41" spans="1:13">
      <c r="A41" s="15">
        <v>1082</v>
      </c>
      <c r="B41" s="16">
        <v>478161.17300000001</v>
      </c>
      <c r="C41" s="16">
        <v>834178.44299999997</v>
      </c>
      <c r="D41" s="16">
        <v>402.59800000000001</v>
      </c>
      <c r="E41" s="16">
        <v>402.69902995299998</v>
      </c>
      <c r="F41" s="15" t="s">
        <v>16</v>
      </c>
      <c r="G41" s="16">
        <v>-0.10102995300000001</v>
      </c>
      <c r="H41" s="22"/>
      <c r="I41" s="16">
        <v>-0.10102995300000001</v>
      </c>
      <c r="J41" s="23"/>
      <c r="K41" s="26"/>
      <c r="L41" s="26"/>
      <c r="M41" s="24">
        <f t="shared" si="1"/>
        <v>0.10102995300000001</v>
      </c>
    </row>
    <row r="42" spans="1:13">
      <c r="A42" s="15">
        <v>1096</v>
      </c>
      <c r="B42" s="16">
        <v>508633.32299999997</v>
      </c>
      <c r="C42" s="16">
        <v>833416.80900000001</v>
      </c>
      <c r="D42" s="16">
        <v>444.26400000000001</v>
      </c>
      <c r="E42" s="16">
        <v>444.914661389</v>
      </c>
      <c r="F42" s="15" t="s">
        <v>16</v>
      </c>
      <c r="G42" s="16">
        <v>-0.65066138900000003</v>
      </c>
      <c r="H42" s="22"/>
      <c r="I42" s="16">
        <v>-0.65066138900000003</v>
      </c>
      <c r="J42" s="23"/>
      <c r="K42" s="26"/>
      <c r="L42" s="26"/>
      <c r="M42" s="24">
        <f t="shared" si="1"/>
        <v>0.65066138900000003</v>
      </c>
    </row>
    <row r="43" spans="1:13">
      <c r="A43" s="15">
        <v>2001</v>
      </c>
      <c r="B43" s="16">
        <v>498556.16499999998</v>
      </c>
      <c r="C43" s="16">
        <v>870415.14800000004</v>
      </c>
      <c r="D43" s="16">
        <v>484.55599999999998</v>
      </c>
      <c r="E43" s="16">
        <v>485.042947277</v>
      </c>
      <c r="F43" s="15" t="s">
        <v>16</v>
      </c>
      <c r="G43" s="16">
        <v>-0.48694727700000001</v>
      </c>
      <c r="H43" s="22"/>
      <c r="I43" s="16">
        <v>-0.48694727700000001</v>
      </c>
      <c r="J43" s="23"/>
      <c r="K43" s="26"/>
      <c r="L43" s="26"/>
      <c r="M43" s="24">
        <f t="shared" si="1"/>
        <v>0.48694727700000001</v>
      </c>
    </row>
    <row r="44" spans="1:13">
      <c r="A44" s="15">
        <v>2041</v>
      </c>
      <c r="B44" s="16">
        <v>445044.49300000002</v>
      </c>
      <c r="C44" s="16">
        <v>807213.56299999997</v>
      </c>
      <c r="D44" s="16">
        <v>409.23500000000001</v>
      </c>
      <c r="E44" s="16">
        <v>409.23654934199999</v>
      </c>
      <c r="F44" s="15" t="s">
        <v>16</v>
      </c>
      <c r="G44" s="16">
        <v>-1.5493419999799999E-3</v>
      </c>
      <c r="H44" s="22"/>
      <c r="I44" s="16">
        <v>-1.5493419999799999E-3</v>
      </c>
      <c r="J44" s="23"/>
      <c r="K44" s="26"/>
      <c r="L44" s="26"/>
      <c r="M44" s="24">
        <f t="shared" si="1"/>
        <v>1.5493419999799999E-3</v>
      </c>
    </row>
    <row r="45" spans="1:13">
      <c r="A45" s="15">
        <v>3003</v>
      </c>
      <c r="B45" s="16">
        <v>522791.33500000002</v>
      </c>
      <c r="C45" s="16">
        <v>871616.44700000004</v>
      </c>
      <c r="D45" s="16">
        <v>512.41</v>
      </c>
      <c r="E45" s="16">
        <v>512.57452787900002</v>
      </c>
      <c r="F45" s="15" t="s">
        <v>16</v>
      </c>
      <c r="G45" s="16">
        <v>-0.16452787899999999</v>
      </c>
      <c r="H45" s="22"/>
      <c r="I45" s="16">
        <v>-0.16452787899999999</v>
      </c>
      <c r="J45" s="23"/>
      <c r="K45" s="26"/>
      <c r="L45" s="26"/>
      <c r="M45" s="24">
        <f t="shared" si="1"/>
        <v>0.16452787899999999</v>
      </c>
    </row>
    <row r="46" spans="1:13">
      <c r="A46" s="15">
        <v>4001</v>
      </c>
      <c r="B46" s="16">
        <v>528961.821</v>
      </c>
      <c r="C46" s="16">
        <v>831317.48600000003</v>
      </c>
      <c r="D46" s="16">
        <v>431.74799999999999</v>
      </c>
      <c r="E46" s="16">
        <v>432.04100852300002</v>
      </c>
      <c r="F46" s="15" t="s">
        <v>16</v>
      </c>
      <c r="G46" s="16">
        <v>-0.29300852300000002</v>
      </c>
      <c r="H46" s="22"/>
      <c r="I46" s="16">
        <v>-0.29300852300000002</v>
      </c>
      <c r="J46" s="23"/>
      <c r="K46" s="26"/>
      <c r="L46" s="26"/>
      <c r="M46" s="24">
        <f t="shared" si="1"/>
        <v>0.29300852300000002</v>
      </c>
    </row>
    <row r="47" spans="1:13">
      <c r="A47" s="15">
        <v>5002</v>
      </c>
      <c r="B47" s="16">
        <v>490749.42499999999</v>
      </c>
      <c r="C47" s="16">
        <v>866235.07299999997</v>
      </c>
      <c r="D47" s="16">
        <v>427.16399999999999</v>
      </c>
      <c r="E47" s="16">
        <v>427.528120935</v>
      </c>
      <c r="F47" s="15" t="s">
        <v>16</v>
      </c>
      <c r="G47" s="16">
        <v>-0.36412093499999998</v>
      </c>
      <c r="H47" s="22"/>
      <c r="I47" s="16">
        <v>-0.36412093499999998</v>
      </c>
      <c r="J47" s="23"/>
      <c r="K47" s="26"/>
      <c r="L47" s="26"/>
      <c r="M47" s="24">
        <f t="shared" si="1"/>
        <v>0.36412093499999998</v>
      </c>
    </row>
    <row r="48" spans="1:13">
      <c r="A48" s="15">
        <v>101</v>
      </c>
      <c r="B48" s="16">
        <v>490732.35200000001</v>
      </c>
      <c r="C48" s="16">
        <v>866323.06900000002</v>
      </c>
      <c r="D48" s="16">
        <v>424.83499999999998</v>
      </c>
      <c r="E48" s="16">
        <v>424.91092811499999</v>
      </c>
      <c r="F48" s="15" t="s">
        <v>17</v>
      </c>
      <c r="G48" s="16">
        <v>-7.5928115000000004E-2</v>
      </c>
      <c r="H48" s="22"/>
      <c r="I48" s="22"/>
      <c r="J48" s="25">
        <v>-7.5928115000000004E-2</v>
      </c>
      <c r="K48" s="26"/>
      <c r="L48" s="26"/>
      <c r="M48" s="24">
        <f t="shared" si="1"/>
        <v>7.5928115000000004E-2</v>
      </c>
    </row>
    <row r="49" spans="1:13">
      <c r="A49" s="15">
        <v>201</v>
      </c>
      <c r="B49" s="16">
        <v>498463.342</v>
      </c>
      <c r="C49" s="16">
        <v>870447.54299999995</v>
      </c>
      <c r="D49" s="16">
        <v>486.685</v>
      </c>
      <c r="E49" s="16">
        <v>486.97019728599997</v>
      </c>
      <c r="F49" s="15" t="s">
        <v>17</v>
      </c>
      <c r="G49" s="16">
        <v>-0.28519728599999999</v>
      </c>
      <c r="H49" s="22"/>
      <c r="I49" s="22"/>
      <c r="J49" s="25">
        <v>-0.28519728599999999</v>
      </c>
      <c r="K49" s="26"/>
      <c r="L49" s="26"/>
      <c r="M49" s="24">
        <f t="shared" si="1"/>
        <v>0.28519728599999999</v>
      </c>
    </row>
    <row r="50" spans="1:13">
      <c r="A50" s="15">
        <v>301</v>
      </c>
      <c r="B50" s="16">
        <v>522810.81199999998</v>
      </c>
      <c r="C50" s="16">
        <v>871659.02399999998</v>
      </c>
      <c r="D50" s="16">
        <v>512.84699999999998</v>
      </c>
      <c r="E50" s="16">
        <v>512.98779776100002</v>
      </c>
      <c r="F50" s="15" t="s">
        <v>17</v>
      </c>
      <c r="G50" s="16">
        <v>-0.14079776099999999</v>
      </c>
      <c r="H50" s="22"/>
      <c r="I50" s="22"/>
      <c r="J50" s="25">
        <v>-0.14079776099999999</v>
      </c>
      <c r="K50" s="26"/>
      <c r="L50" s="26"/>
      <c r="M50" s="24">
        <f t="shared" si="1"/>
        <v>0.14079776099999999</v>
      </c>
    </row>
    <row r="51" spans="1:13">
      <c r="A51" s="15">
        <v>401</v>
      </c>
      <c r="B51" s="16">
        <v>528853.98</v>
      </c>
      <c r="C51" s="16">
        <v>831278.61600000004</v>
      </c>
      <c r="D51" s="16">
        <v>432.762</v>
      </c>
      <c r="E51" s="16">
        <v>433.12078366600002</v>
      </c>
      <c r="F51" s="15" t="s">
        <v>17</v>
      </c>
      <c r="G51" s="16">
        <v>-0.358783666</v>
      </c>
      <c r="H51" s="22"/>
      <c r="I51" s="22"/>
      <c r="J51" s="25">
        <v>-0.358783666</v>
      </c>
      <c r="K51" s="26"/>
      <c r="L51" s="26"/>
      <c r="M51" s="24">
        <f t="shared" si="1"/>
        <v>0.358783666</v>
      </c>
    </row>
    <row r="52" spans="1:13">
      <c r="A52" s="15">
        <v>1001</v>
      </c>
      <c r="B52" s="16">
        <v>521667.80099999998</v>
      </c>
      <c r="C52" s="16">
        <v>763475.95799999998</v>
      </c>
      <c r="D52" s="16">
        <v>454.95</v>
      </c>
      <c r="E52" s="16">
        <v>455.13150954499997</v>
      </c>
      <c r="F52" s="15" t="s">
        <v>17</v>
      </c>
      <c r="G52" s="16">
        <v>-0.18150954499999999</v>
      </c>
      <c r="H52" s="22"/>
      <c r="I52" s="22"/>
      <c r="J52" s="25">
        <v>-0.18150954499999999</v>
      </c>
      <c r="K52" s="26"/>
      <c r="L52" s="26"/>
      <c r="M52" s="24">
        <f t="shared" si="1"/>
        <v>0.18150954499999999</v>
      </c>
    </row>
    <row r="53" spans="1:13">
      <c r="A53" s="15">
        <v>1006</v>
      </c>
      <c r="B53" s="16">
        <v>521294.587</v>
      </c>
      <c r="C53" s="16">
        <v>793723.35600000003</v>
      </c>
      <c r="D53" s="16">
        <v>415.95699999999999</v>
      </c>
      <c r="E53" s="16">
        <v>416.11247884099998</v>
      </c>
      <c r="F53" s="15" t="s">
        <v>17</v>
      </c>
      <c r="G53" s="16">
        <v>-0.15547884100000001</v>
      </c>
      <c r="H53" s="22"/>
      <c r="I53" s="22"/>
      <c r="J53" s="25">
        <v>-0.15547884100000001</v>
      </c>
      <c r="K53" s="26"/>
      <c r="L53" s="26"/>
      <c r="M53" s="24">
        <f t="shared" si="1"/>
        <v>0.15547884100000001</v>
      </c>
    </row>
    <row r="54" spans="1:13">
      <c r="A54" s="15">
        <v>1010</v>
      </c>
      <c r="B54" s="16">
        <v>506795.20400000003</v>
      </c>
      <c r="C54" s="16">
        <v>795034.23600000003</v>
      </c>
      <c r="D54" s="16">
        <v>428.447</v>
      </c>
      <c r="E54" s="16">
        <v>428.34687870099998</v>
      </c>
      <c r="F54" s="15" t="s">
        <v>17</v>
      </c>
      <c r="G54" s="16">
        <v>0.100121299</v>
      </c>
      <c r="H54" s="22"/>
      <c r="I54" s="22"/>
      <c r="J54" s="25">
        <v>0.100121299</v>
      </c>
      <c r="K54" s="26"/>
      <c r="L54" s="26"/>
      <c r="M54" s="24">
        <f t="shared" si="1"/>
        <v>0.100121299</v>
      </c>
    </row>
    <row r="55" spans="1:13">
      <c r="A55" s="15">
        <v>1015</v>
      </c>
      <c r="B55" s="16">
        <v>502015.65</v>
      </c>
      <c r="C55" s="16">
        <v>767495.37199999997</v>
      </c>
      <c r="D55" s="16">
        <v>463.31599999999997</v>
      </c>
      <c r="E55" s="16">
        <v>463.11867787400001</v>
      </c>
      <c r="F55" s="15" t="s">
        <v>17</v>
      </c>
      <c r="G55" s="16">
        <v>0.19732212599999999</v>
      </c>
      <c r="H55" s="22"/>
      <c r="I55" s="22"/>
      <c r="J55" s="25">
        <v>0.19732212599999999</v>
      </c>
      <c r="K55" s="26"/>
      <c r="L55" s="26"/>
      <c r="M55" s="24">
        <f t="shared" si="1"/>
        <v>0.19732212599999999</v>
      </c>
    </row>
    <row r="56" spans="1:13">
      <c r="A56" s="15">
        <v>1020</v>
      </c>
      <c r="B56" s="16">
        <v>483023.72</v>
      </c>
      <c r="C56" s="16">
        <v>756752.29399999999</v>
      </c>
      <c r="D56" s="16">
        <v>421.262</v>
      </c>
      <c r="E56" s="16">
        <v>421.19476455799997</v>
      </c>
      <c r="F56" s="15" t="s">
        <v>17</v>
      </c>
      <c r="G56" s="16">
        <v>6.7235442000000006E-2</v>
      </c>
      <c r="H56" s="22"/>
      <c r="I56" s="22"/>
      <c r="J56" s="25">
        <v>6.7235442000000006E-2</v>
      </c>
      <c r="K56" s="26"/>
      <c r="L56" s="26"/>
      <c r="M56" s="24">
        <f t="shared" si="1"/>
        <v>6.7235442000000006E-2</v>
      </c>
    </row>
    <row r="57" spans="1:13">
      <c r="A57" s="15">
        <v>1025</v>
      </c>
      <c r="B57" s="16">
        <v>463204.87300000002</v>
      </c>
      <c r="C57" s="16">
        <v>759140.03200000001</v>
      </c>
      <c r="D57" s="16">
        <v>441.584</v>
      </c>
      <c r="E57" s="16">
        <v>441.67710598399998</v>
      </c>
      <c r="F57" s="15" t="s">
        <v>17</v>
      </c>
      <c r="G57" s="16">
        <v>-9.3105984000000003E-2</v>
      </c>
      <c r="H57" s="22"/>
      <c r="I57" s="22"/>
      <c r="J57" s="25">
        <v>-9.3105984000000003E-2</v>
      </c>
      <c r="K57" s="26"/>
      <c r="L57" s="26"/>
      <c r="M57" s="24">
        <f t="shared" si="1"/>
        <v>9.3105984000000003E-2</v>
      </c>
    </row>
    <row r="58" spans="1:13">
      <c r="A58" s="15">
        <v>1030</v>
      </c>
      <c r="B58" s="16">
        <v>446843.11200000002</v>
      </c>
      <c r="C58" s="16">
        <v>772125.87100000004</v>
      </c>
      <c r="D58" s="16">
        <v>384.98899999999998</v>
      </c>
      <c r="E58" s="16">
        <v>384.75667171800001</v>
      </c>
      <c r="F58" s="15" t="s">
        <v>17</v>
      </c>
      <c r="G58" s="16">
        <v>0.232328282</v>
      </c>
      <c r="H58" s="22"/>
      <c r="I58" s="22"/>
      <c r="J58" s="25">
        <v>0.232328282</v>
      </c>
      <c r="K58" s="26"/>
      <c r="L58" s="26"/>
      <c r="M58" s="24">
        <f t="shared" si="1"/>
        <v>0.232328282</v>
      </c>
    </row>
    <row r="59" spans="1:13">
      <c r="A59" s="15">
        <v>1035</v>
      </c>
      <c r="B59" s="16">
        <v>445039.53700000001</v>
      </c>
      <c r="C59" s="16">
        <v>807140.995</v>
      </c>
      <c r="D59" s="16">
        <v>410.14400000000001</v>
      </c>
      <c r="E59" s="16">
        <v>410.08103347999997</v>
      </c>
      <c r="F59" s="15" t="s">
        <v>17</v>
      </c>
      <c r="G59" s="16">
        <v>6.2966519999999998E-2</v>
      </c>
      <c r="H59" s="22"/>
      <c r="I59" s="22"/>
      <c r="J59" s="25">
        <v>6.2966519999999998E-2</v>
      </c>
      <c r="K59" s="26"/>
      <c r="L59" s="26"/>
      <c r="M59" s="24">
        <f t="shared" si="1"/>
        <v>6.2966519999999998E-2</v>
      </c>
    </row>
    <row r="60" spans="1:13">
      <c r="A60" s="15">
        <v>1036</v>
      </c>
      <c r="B60" s="16">
        <v>445039.55</v>
      </c>
      <c r="C60" s="16">
        <v>807140.98100000003</v>
      </c>
      <c r="D60" s="16">
        <v>410.09399999999999</v>
      </c>
      <c r="E60" s="16">
        <v>410.08335282100001</v>
      </c>
      <c r="F60" s="15" t="s">
        <v>17</v>
      </c>
      <c r="G60" s="16">
        <v>1.0647179E-2</v>
      </c>
      <c r="H60" s="22"/>
      <c r="I60" s="22"/>
      <c r="J60" s="25">
        <v>1.0647179E-2</v>
      </c>
      <c r="K60" s="26"/>
      <c r="L60" s="26"/>
      <c r="M60" s="24">
        <f t="shared" si="1"/>
        <v>1.0647179E-2</v>
      </c>
    </row>
    <row r="61" spans="1:13">
      <c r="A61" s="15">
        <v>1043</v>
      </c>
      <c r="B61" s="16">
        <v>484743.71100000001</v>
      </c>
      <c r="C61" s="16">
        <v>796738.63300000003</v>
      </c>
      <c r="D61" s="16">
        <v>387.56200000000001</v>
      </c>
      <c r="E61" s="16">
        <v>387.30910610500001</v>
      </c>
      <c r="F61" s="15" t="s">
        <v>17</v>
      </c>
      <c r="G61" s="16">
        <v>0.25289389499999998</v>
      </c>
      <c r="H61" s="22"/>
      <c r="I61" s="22"/>
      <c r="J61" s="25">
        <v>0.25289389499999998</v>
      </c>
      <c r="K61" s="26"/>
      <c r="L61" s="26"/>
      <c r="M61" s="24">
        <f t="shared" si="1"/>
        <v>0.25289389499999998</v>
      </c>
    </row>
    <row r="62" spans="1:13">
      <c r="A62" s="15">
        <v>1048</v>
      </c>
      <c r="B62" s="16">
        <v>470043.96500000003</v>
      </c>
      <c r="C62" s="16">
        <v>800681.53500000003</v>
      </c>
      <c r="D62" s="16">
        <v>409.74299999999999</v>
      </c>
      <c r="E62" s="16">
        <v>409.867745695</v>
      </c>
      <c r="F62" s="15" t="s">
        <v>17</v>
      </c>
      <c r="G62" s="16">
        <v>-0.124745695</v>
      </c>
      <c r="H62" s="22"/>
      <c r="I62" s="22"/>
      <c r="J62" s="25">
        <v>-0.124745695</v>
      </c>
      <c r="K62" s="26"/>
      <c r="L62" s="26"/>
      <c r="M62" s="24">
        <f t="shared" si="1"/>
        <v>0.124745695</v>
      </c>
    </row>
    <row r="63" spans="1:13">
      <c r="A63" s="15">
        <v>1053</v>
      </c>
      <c r="B63" s="16">
        <v>446843.174</v>
      </c>
      <c r="C63" s="16">
        <v>772125.90899999999</v>
      </c>
      <c r="D63" s="16">
        <v>384.98899999999998</v>
      </c>
      <c r="E63" s="16">
        <v>384.75001887399998</v>
      </c>
      <c r="F63" s="15" t="s">
        <v>17</v>
      </c>
      <c r="G63" s="16">
        <v>0.23898112599999999</v>
      </c>
      <c r="H63" s="22"/>
      <c r="I63" s="22"/>
      <c r="J63" s="25">
        <v>0.23898112599999999</v>
      </c>
      <c r="K63" s="26"/>
      <c r="L63" s="26"/>
      <c r="M63" s="24">
        <f t="shared" si="1"/>
        <v>0.23898112599999999</v>
      </c>
    </row>
    <row r="64" spans="1:13">
      <c r="A64" s="15">
        <v>1062</v>
      </c>
      <c r="B64" s="16">
        <v>446740.05499999999</v>
      </c>
      <c r="C64" s="16">
        <v>831218.07299999997</v>
      </c>
      <c r="D64" s="16">
        <v>418.13600000000002</v>
      </c>
      <c r="E64" s="16">
        <v>417.95543912900001</v>
      </c>
      <c r="F64" s="15" t="s">
        <v>17</v>
      </c>
      <c r="G64" s="16">
        <v>0.18056087100000001</v>
      </c>
      <c r="H64" s="22"/>
      <c r="I64" s="22"/>
      <c r="J64" s="25">
        <v>0.18056087100000001</v>
      </c>
      <c r="K64" s="26"/>
      <c r="L64" s="26"/>
      <c r="M64" s="24">
        <f t="shared" si="1"/>
        <v>0.18056087100000001</v>
      </c>
    </row>
    <row r="65" spans="1:13">
      <c r="A65" s="15">
        <v>1065</v>
      </c>
      <c r="B65" s="16">
        <v>441467.62</v>
      </c>
      <c r="C65" s="16">
        <v>860584.02599999995</v>
      </c>
      <c r="D65" s="16">
        <v>505.43200000000002</v>
      </c>
      <c r="E65" s="16">
        <v>505.76921620100001</v>
      </c>
      <c r="F65" s="15" t="s">
        <v>17</v>
      </c>
      <c r="G65" s="16">
        <v>-0.33721620099999999</v>
      </c>
      <c r="H65" s="22"/>
      <c r="I65" s="22"/>
      <c r="J65" s="25">
        <v>-0.33721620099999999</v>
      </c>
      <c r="K65" s="23"/>
      <c r="L65" s="26"/>
      <c r="M65" s="24">
        <f t="shared" si="1"/>
        <v>0.33721620099999999</v>
      </c>
    </row>
    <row r="66" spans="1:13">
      <c r="A66" s="15">
        <v>1069</v>
      </c>
      <c r="B66" s="16">
        <v>460538.43699999998</v>
      </c>
      <c r="C66" s="16">
        <v>871579.56299999997</v>
      </c>
      <c r="D66" s="16">
        <v>522.20000000000005</v>
      </c>
      <c r="E66" s="16">
        <v>522.32607357500001</v>
      </c>
      <c r="F66" s="15" t="s">
        <v>17</v>
      </c>
      <c r="G66" s="16">
        <v>-0.12607357499999999</v>
      </c>
      <c r="H66" s="22"/>
      <c r="I66" s="22"/>
      <c r="J66" s="25">
        <v>-0.12607357499999999</v>
      </c>
      <c r="K66" s="23"/>
      <c r="L66" s="26"/>
      <c r="M66" s="24">
        <f t="shared" ref="M66:M97" si="2">ABS(G66)</f>
        <v>0.12607357499999999</v>
      </c>
    </row>
    <row r="67" spans="1:13">
      <c r="A67" s="15">
        <v>1073</v>
      </c>
      <c r="B67" s="16">
        <v>465359.69099999999</v>
      </c>
      <c r="C67" s="16">
        <v>831333.97699999996</v>
      </c>
      <c r="D67" s="16">
        <v>446.161</v>
      </c>
      <c r="E67" s="16">
        <v>445.94011513599997</v>
      </c>
      <c r="F67" s="15" t="s">
        <v>17</v>
      </c>
      <c r="G67" s="16">
        <v>0.22088486399999999</v>
      </c>
      <c r="H67" s="22"/>
      <c r="I67" s="22"/>
      <c r="J67" s="25">
        <v>0.22088486399999999</v>
      </c>
      <c r="K67" s="23"/>
      <c r="L67" s="26"/>
      <c r="M67" s="24">
        <f t="shared" si="2"/>
        <v>0.22088486399999999</v>
      </c>
    </row>
    <row r="68" spans="1:13">
      <c r="A68" s="15">
        <v>1078</v>
      </c>
      <c r="B68" s="16">
        <v>478121.45600000001</v>
      </c>
      <c r="C68" s="16">
        <v>834219.33400000003</v>
      </c>
      <c r="D68" s="16">
        <v>402.73899999999998</v>
      </c>
      <c r="E68" s="16">
        <v>402.83321601699998</v>
      </c>
      <c r="F68" s="15" t="s">
        <v>17</v>
      </c>
      <c r="G68" s="16">
        <v>-9.4216016999999999E-2</v>
      </c>
      <c r="H68" s="22"/>
      <c r="I68" s="22"/>
      <c r="J68" s="25">
        <v>-9.4216016999999999E-2</v>
      </c>
      <c r="K68" s="23"/>
      <c r="L68" s="26"/>
      <c r="M68" s="24">
        <f t="shared" si="2"/>
        <v>9.4216016999999999E-2</v>
      </c>
    </row>
    <row r="69" spans="1:13">
      <c r="A69" s="15">
        <v>1084</v>
      </c>
      <c r="B69" s="16">
        <v>490767.93400000001</v>
      </c>
      <c r="C69" s="16">
        <v>866510.10699999996</v>
      </c>
      <c r="D69" s="16">
        <v>433.142</v>
      </c>
      <c r="E69" s="16">
        <v>433.33483439499997</v>
      </c>
      <c r="F69" s="15" t="s">
        <v>17</v>
      </c>
      <c r="G69" s="16">
        <v>-0.19283439499999999</v>
      </c>
      <c r="H69" s="22"/>
      <c r="I69" s="22"/>
      <c r="J69" s="25">
        <v>-0.19283439499999999</v>
      </c>
      <c r="K69" s="26"/>
      <c r="L69" s="26"/>
      <c r="M69" s="24">
        <f t="shared" si="2"/>
        <v>0.19283439499999999</v>
      </c>
    </row>
    <row r="70" spans="1:13">
      <c r="A70" s="15">
        <v>1086</v>
      </c>
      <c r="B70" s="16">
        <v>490732.38</v>
      </c>
      <c r="C70" s="16">
        <v>866323.196</v>
      </c>
      <c r="D70" s="16">
        <v>424.93400000000003</v>
      </c>
      <c r="E70" s="16">
        <v>424.90033849500003</v>
      </c>
      <c r="F70" s="15" t="s">
        <v>17</v>
      </c>
      <c r="G70" s="16">
        <v>3.3661505000000001E-2</v>
      </c>
      <c r="H70" s="22"/>
      <c r="I70" s="22"/>
      <c r="J70" s="25">
        <v>3.3661505000000001E-2</v>
      </c>
      <c r="K70" s="23"/>
      <c r="L70" s="26"/>
      <c r="M70" s="24">
        <f t="shared" si="2"/>
        <v>3.3661505000000001E-2</v>
      </c>
    </row>
    <row r="71" spans="1:13">
      <c r="A71" s="15">
        <v>1088</v>
      </c>
      <c r="B71" s="16">
        <v>490732.37699999998</v>
      </c>
      <c r="C71" s="16">
        <v>866323.174</v>
      </c>
      <c r="D71" s="16">
        <v>424.976</v>
      </c>
      <c r="E71" s="16">
        <v>424.90223058800001</v>
      </c>
      <c r="F71" s="15" t="s">
        <v>17</v>
      </c>
      <c r="G71" s="16">
        <v>7.3769412000000006E-2</v>
      </c>
      <c r="H71" s="22"/>
      <c r="I71" s="22"/>
      <c r="J71" s="25">
        <v>7.3769412000000006E-2</v>
      </c>
      <c r="K71" s="23"/>
      <c r="L71" s="26"/>
      <c r="M71" s="24">
        <f t="shared" si="2"/>
        <v>7.3769412000000006E-2</v>
      </c>
    </row>
    <row r="72" spans="1:13">
      <c r="A72" s="15">
        <v>1091</v>
      </c>
      <c r="B72" s="16">
        <v>490732.34700000001</v>
      </c>
      <c r="C72" s="16">
        <v>866323.13800000004</v>
      </c>
      <c r="D72" s="16">
        <v>424.85199999999998</v>
      </c>
      <c r="E72" s="16">
        <v>424.90467199900002</v>
      </c>
      <c r="F72" s="15" t="s">
        <v>17</v>
      </c>
      <c r="G72" s="16">
        <v>-5.2671998999999997E-2</v>
      </c>
      <c r="H72" s="22"/>
      <c r="I72" s="22"/>
      <c r="J72" s="25">
        <v>-5.2671998999999997E-2</v>
      </c>
      <c r="K72" s="23"/>
      <c r="L72" s="26"/>
      <c r="M72" s="24">
        <f t="shared" si="2"/>
        <v>5.2671998999999997E-2</v>
      </c>
    </row>
    <row r="73" spans="1:13">
      <c r="A73" s="15">
        <v>1094</v>
      </c>
      <c r="B73" s="16">
        <v>508814.36</v>
      </c>
      <c r="C73" s="16">
        <v>833368.87399999995</v>
      </c>
      <c r="D73" s="16">
        <v>452.13200000000001</v>
      </c>
      <c r="E73" s="16">
        <v>452.38312139200002</v>
      </c>
      <c r="F73" s="15" t="s">
        <v>17</v>
      </c>
      <c r="G73" s="16">
        <v>-0.251121392</v>
      </c>
      <c r="H73" s="22"/>
      <c r="I73" s="22"/>
      <c r="J73" s="25">
        <v>-0.251121392</v>
      </c>
      <c r="K73" s="23"/>
      <c r="L73" s="26"/>
      <c r="M73" s="24">
        <f t="shared" si="2"/>
        <v>0.251121392</v>
      </c>
    </row>
    <row r="74" spans="1:13">
      <c r="A74" s="15">
        <v>1098</v>
      </c>
      <c r="B74" s="16">
        <v>490732.36099999998</v>
      </c>
      <c r="C74" s="16">
        <v>866323.21600000001</v>
      </c>
      <c r="D74" s="16">
        <v>424.72399999999999</v>
      </c>
      <c r="E74" s="16">
        <v>424.89808019100002</v>
      </c>
      <c r="F74" s="15" t="s">
        <v>17</v>
      </c>
      <c r="G74" s="16">
        <v>-0.174080191</v>
      </c>
      <c r="H74" s="22"/>
      <c r="I74" s="22"/>
      <c r="J74" s="25">
        <v>-0.174080191</v>
      </c>
      <c r="K74" s="23"/>
      <c r="L74" s="26"/>
      <c r="M74" s="24">
        <f t="shared" si="2"/>
        <v>0.174080191</v>
      </c>
    </row>
    <row r="75" spans="1:13">
      <c r="A75" s="15">
        <v>1005</v>
      </c>
      <c r="B75" s="16">
        <v>521750.50300000003</v>
      </c>
      <c r="C75" s="16">
        <v>763360.71499999997</v>
      </c>
      <c r="D75" s="16">
        <v>454.60899999999998</v>
      </c>
      <c r="E75" s="16">
        <v>455.04361874099999</v>
      </c>
      <c r="F75" s="15" t="s">
        <v>18</v>
      </c>
      <c r="G75" s="16">
        <v>-0.43461874099999998</v>
      </c>
      <c r="H75" s="22"/>
      <c r="I75" s="22"/>
      <c r="J75" s="23"/>
      <c r="K75" s="25">
        <v>-0.43461874099999998</v>
      </c>
      <c r="L75" s="26"/>
      <c r="M75" s="24">
        <f t="shared" si="2"/>
        <v>0.43461874099999998</v>
      </c>
    </row>
    <row r="76" spans="1:13">
      <c r="A76" s="15">
        <v>1009</v>
      </c>
      <c r="B76" s="16">
        <v>521279.62800000003</v>
      </c>
      <c r="C76" s="16">
        <v>793874.39199999999</v>
      </c>
      <c r="D76" s="16">
        <v>415.17599999999999</v>
      </c>
      <c r="E76" s="16">
        <v>415.29512488400002</v>
      </c>
      <c r="F76" s="15" t="s">
        <v>18</v>
      </c>
      <c r="G76" s="16">
        <v>-0.119124884</v>
      </c>
      <c r="H76" s="22"/>
      <c r="I76" s="22"/>
      <c r="J76" s="23"/>
      <c r="K76" s="25">
        <v>-0.119124884</v>
      </c>
      <c r="L76" s="26"/>
      <c r="M76" s="24">
        <f t="shared" si="2"/>
        <v>0.119124884</v>
      </c>
    </row>
    <row r="77" spans="1:13">
      <c r="A77" s="15">
        <v>1014</v>
      </c>
      <c r="B77" s="16">
        <v>506735.864</v>
      </c>
      <c r="C77" s="16">
        <v>794916.02300000004</v>
      </c>
      <c r="D77" s="16">
        <v>428.76900000000001</v>
      </c>
      <c r="E77" s="16">
        <v>428.66493354699998</v>
      </c>
      <c r="F77" s="15" t="s">
        <v>18</v>
      </c>
      <c r="G77" s="16">
        <v>0.104066453</v>
      </c>
      <c r="H77" s="22"/>
      <c r="I77" s="22"/>
      <c r="J77" s="23"/>
      <c r="K77" s="25">
        <v>0.104066453</v>
      </c>
      <c r="L77" s="26"/>
      <c r="M77" s="24">
        <f t="shared" si="2"/>
        <v>0.104066453</v>
      </c>
    </row>
    <row r="78" spans="1:13">
      <c r="A78" s="15">
        <v>1019</v>
      </c>
      <c r="B78" s="16">
        <v>501979.43199999997</v>
      </c>
      <c r="C78" s="16">
        <v>767635.32</v>
      </c>
      <c r="D78" s="16">
        <v>455.99599999999998</v>
      </c>
      <c r="E78" s="16">
        <v>456.360607501</v>
      </c>
      <c r="F78" s="15" t="s">
        <v>18</v>
      </c>
      <c r="G78" s="16">
        <v>-0.364607501</v>
      </c>
      <c r="H78" s="22"/>
      <c r="I78" s="22"/>
      <c r="J78" s="23"/>
      <c r="K78" s="25">
        <v>-0.364607501</v>
      </c>
      <c r="L78" s="26"/>
      <c r="M78" s="24">
        <f t="shared" si="2"/>
        <v>0.364607501</v>
      </c>
    </row>
    <row r="79" spans="1:13">
      <c r="A79" s="15">
        <v>1023</v>
      </c>
      <c r="B79" s="16">
        <v>482970.51</v>
      </c>
      <c r="C79" s="16">
        <v>756886.52599999995</v>
      </c>
      <c r="D79" s="16">
        <v>420.93700000000001</v>
      </c>
      <c r="E79" s="16">
        <v>421.342744595</v>
      </c>
      <c r="F79" s="15" t="s">
        <v>18</v>
      </c>
      <c r="G79" s="16">
        <v>-0.40574459499999999</v>
      </c>
      <c r="H79" s="22"/>
      <c r="I79" s="22"/>
      <c r="J79" s="23"/>
      <c r="K79" s="25">
        <v>-0.40574459499999999</v>
      </c>
      <c r="L79" s="26"/>
      <c r="M79" s="24">
        <f t="shared" si="2"/>
        <v>0.40574459499999999</v>
      </c>
    </row>
    <row r="80" spans="1:13">
      <c r="A80" s="15">
        <v>1028</v>
      </c>
      <c r="B80" s="16">
        <v>463257.73700000002</v>
      </c>
      <c r="C80" s="16">
        <v>758999.821</v>
      </c>
      <c r="D80" s="16">
        <v>441.78100000000001</v>
      </c>
      <c r="E80" s="16">
        <v>442.16972173099998</v>
      </c>
      <c r="F80" s="15" t="s">
        <v>18</v>
      </c>
      <c r="G80" s="16">
        <v>-0.38872173100000001</v>
      </c>
      <c r="H80" s="22"/>
      <c r="I80" s="22"/>
      <c r="J80" s="23"/>
      <c r="K80" s="25">
        <v>-0.38872173100000001</v>
      </c>
      <c r="L80" s="26"/>
      <c r="M80" s="24">
        <f t="shared" si="2"/>
        <v>0.38872173100000001</v>
      </c>
    </row>
    <row r="81" spans="1:13">
      <c r="A81" s="15">
        <v>1047</v>
      </c>
      <c r="B81" s="16">
        <v>485018.75099999999</v>
      </c>
      <c r="C81" s="16">
        <v>796921.83700000006</v>
      </c>
      <c r="D81" s="16">
        <v>384.23200000000003</v>
      </c>
      <c r="E81" s="16">
        <v>384.32503021500003</v>
      </c>
      <c r="F81" s="15" t="s">
        <v>18</v>
      </c>
      <c r="G81" s="16">
        <v>-9.3030214999999999E-2</v>
      </c>
      <c r="H81" s="22"/>
      <c r="I81" s="22"/>
      <c r="J81" s="23"/>
      <c r="K81" s="25">
        <v>-9.3030214999999999E-2</v>
      </c>
      <c r="L81" s="26"/>
      <c r="M81" s="24">
        <f t="shared" si="2"/>
        <v>9.3030214999999999E-2</v>
      </c>
    </row>
    <row r="82" spans="1:13">
      <c r="A82" s="15">
        <v>1051</v>
      </c>
      <c r="B82" s="16">
        <v>469842.46899999998</v>
      </c>
      <c r="C82" s="16">
        <v>800506.67799999996</v>
      </c>
      <c r="D82" s="16">
        <v>404.10399999999998</v>
      </c>
      <c r="E82" s="16">
        <v>404.394284863</v>
      </c>
      <c r="F82" s="15" t="s">
        <v>18</v>
      </c>
      <c r="G82" s="16">
        <v>-0.290284863</v>
      </c>
      <c r="H82" s="22"/>
      <c r="I82" s="22"/>
      <c r="J82" s="23"/>
      <c r="K82" s="25">
        <v>-0.290284863</v>
      </c>
      <c r="L82" s="23"/>
      <c r="M82" s="24">
        <f t="shared" si="2"/>
        <v>0.290284863</v>
      </c>
    </row>
    <row r="83" spans="1:13">
      <c r="A83" s="15">
        <v>1057</v>
      </c>
      <c r="B83" s="16">
        <v>446970.92200000002</v>
      </c>
      <c r="C83" s="16">
        <v>772189.68099999998</v>
      </c>
      <c r="D83" s="16">
        <v>383.45699999999999</v>
      </c>
      <c r="E83" s="16">
        <v>383.56123471799998</v>
      </c>
      <c r="F83" s="15" t="s">
        <v>18</v>
      </c>
      <c r="G83" s="16">
        <v>-0.104234718</v>
      </c>
      <c r="H83" s="22"/>
      <c r="I83" s="22"/>
      <c r="J83" s="23"/>
      <c r="K83" s="25">
        <v>-0.104234718</v>
      </c>
      <c r="L83" s="23"/>
      <c r="M83" s="24">
        <f t="shared" si="2"/>
        <v>0.104234718</v>
      </c>
    </row>
    <row r="84" spans="1:13">
      <c r="A84" s="15">
        <v>1063</v>
      </c>
      <c r="B84" s="16">
        <v>446849.07799999998</v>
      </c>
      <c r="C84" s="16">
        <v>830939.37300000002</v>
      </c>
      <c r="D84" s="16">
        <v>412.34500000000003</v>
      </c>
      <c r="E84" s="16">
        <v>412.32554487700003</v>
      </c>
      <c r="F84" s="15" t="s">
        <v>18</v>
      </c>
      <c r="G84" s="16">
        <v>1.9455123000000001E-2</v>
      </c>
      <c r="H84" s="22"/>
      <c r="I84" s="22"/>
      <c r="J84" s="23"/>
      <c r="K84" s="25">
        <v>1.9455123000000001E-2</v>
      </c>
      <c r="L84" s="23"/>
      <c r="M84" s="24">
        <f t="shared" si="2"/>
        <v>1.9455123000000001E-2</v>
      </c>
    </row>
    <row r="85" spans="1:13">
      <c r="A85" s="15">
        <v>1068</v>
      </c>
      <c r="B85" s="16">
        <v>441551.71600000001</v>
      </c>
      <c r="C85" s="16">
        <v>860371.53200000001</v>
      </c>
      <c r="D85" s="16">
        <v>494.16199999999998</v>
      </c>
      <c r="E85" s="16">
        <v>494.24773892899998</v>
      </c>
      <c r="F85" s="15" t="s">
        <v>18</v>
      </c>
      <c r="G85" s="16">
        <v>-8.5738929000000005E-2</v>
      </c>
      <c r="H85" s="22"/>
      <c r="I85" s="22"/>
      <c r="J85" s="23"/>
      <c r="K85" s="25">
        <v>-8.5738929000000005E-2</v>
      </c>
      <c r="L85" s="23"/>
      <c r="M85" s="24">
        <f t="shared" si="2"/>
        <v>8.5738929000000005E-2</v>
      </c>
    </row>
    <row r="86" spans="1:13">
      <c r="A86" s="15">
        <v>1072</v>
      </c>
      <c r="B86" s="16">
        <v>460718.41700000002</v>
      </c>
      <c r="C86" s="16">
        <v>871601.43799999997</v>
      </c>
      <c r="D86" s="16">
        <v>516.83600000000001</v>
      </c>
      <c r="E86" s="16">
        <v>517.34113912700002</v>
      </c>
      <c r="F86" s="15" t="s">
        <v>18</v>
      </c>
      <c r="G86" s="16">
        <v>-0.50513912699999997</v>
      </c>
      <c r="H86" s="22"/>
      <c r="I86" s="22"/>
      <c r="J86" s="23"/>
      <c r="K86" s="25">
        <v>-0.50513912699999997</v>
      </c>
      <c r="L86" s="23"/>
      <c r="M86" s="24">
        <f t="shared" si="2"/>
        <v>0.50513912699999997</v>
      </c>
    </row>
    <row r="87" spans="1:13">
      <c r="A87" s="15">
        <v>1077</v>
      </c>
      <c r="B87" s="16">
        <v>465374.87599999999</v>
      </c>
      <c r="C87" s="16">
        <v>831391.15800000005</v>
      </c>
      <c r="D87" s="16">
        <v>450.24799999999999</v>
      </c>
      <c r="E87" s="16">
        <v>450.24423154700003</v>
      </c>
      <c r="F87" s="15" t="s">
        <v>18</v>
      </c>
      <c r="G87" s="16">
        <v>3.76845299996E-3</v>
      </c>
      <c r="H87" s="22"/>
      <c r="I87" s="22"/>
      <c r="J87" s="23"/>
      <c r="K87" s="25">
        <v>3.76845299996E-3</v>
      </c>
      <c r="L87" s="23"/>
      <c r="M87" s="24">
        <f t="shared" si="2"/>
        <v>3.76845299996E-3</v>
      </c>
    </row>
    <row r="88" spans="1:13">
      <c r="A88" s="15">
        <v>1081</v>
      </c>
      <c r="B88" s="16">
        <v>478016.45199999999</v>
      </c>
      <c r="C88" s="16">
        <v>834181.87100000004</v>
      </c>
      <c r="D88" s="16">
        <v>403.00400000000002</v>
      </c>
      <c r="E88" s="16">
        <v>403.33715380899997</v>
      </c>
      <c r="F88" s="15" t="s">
        <v>18</v>
      </c>
      <c r="G88" s="16">
        <v>-0.33315380900000002</v>
      </c>
      <c r="H88" s="22"/>
      <c r="I88" s="22"/>
      <c r="J88" s="23"/>
      <c r="K88" s="25">
        <v>-0.33315380900000002</v>
      </c>
      <c r="L88" s="23"/>
      <c r="M88" s="24">
        <f t="shared" si="2"/>
        <v>0.33315380900000002</v>
      </c>
    </row>
    <row r="89" spans="1:13">
      <c r="A89" s="15">
        <v>1097</v>
      </c>
      <c r="B89" s="16">
        <v>508739.4</v>
      </c>
      <c r="C89" s="16">
        <v>833666.63600000006</v>
      </c>
      <c r="D89" s="16">
        <v>448.572</v>
      </c>
      <c r="E89" s="16">
        <v>448.69219592299999</v>
      </c>
      <c r="F89" s="15" t="s">
        <v>18</v>
      </c>
      <c r="G89" s="16">
        <v>-0.120195923</v>
      </c>
      <c r="H89" s="22"/>
      <c r="I89" s="22"/>
      <c r="J89" s="23"/>
      <c r="K89" s="25">
        <v>-0.120195923</v>
      </c>
      <c r="L89" s="23"/>
      <c r="M89" s="24">
        <f t="shared" si="2"/>
        <v>0.120195923</v>
      </c>
    </row>
    <row r="90" spans="1:13">
      <c r="A90" s="15">
        <v>2003</v>
      </c>
      <c r="B90" s="16">
        <v>498607.96100000001</v>
      </c>
      <c r="C90" s="16">
        <v>870409.5</v>
      </c>
      <c r="D90" s="16">
        <v>483.98200000000003</v>
      </c>
      <c r="E90" s="16">
        <v>484.83411506499999</v>
      </c>
      <c r="F90" s="15" t="s">
        <v>18</v>
      </c>
      <c r="G90" s="16">
        <v>-0.852115065</v>
      </c>
      <c r="H90" s="22"/>
      <c r="I90" s="22"/>
      <c r="J90" s="23"/>
      <c r="K90" s="25">
        <v>-0.852115065</v>
      </c>
      <c r="L90" s="23"/>
      <c r="M90" s="24">
        <f t="shared" si="2"/>
        <v>0.852115065</v>
      </c>
    </row>
    <row r="91" spans="1:13">
      <c r="A91" s="15">
        <v>2042</v>
      </c>
      <c r="B91" s="16">
        <v>445221.84700000001</v>
      </c>
      <c r="C91" s="16">
        <v>807180.18200000003</v>
      </c>
      <c r="D91" s="16">
        <v>407.74200000000002</v>
      </c>
      <c r="E91" s="16">
        <v>407.885014614</v>
      </c>
      <c r="F91" s="15" t="s">
        <v>18</v>
      </c>
      <c r="G91" s="16">
        <v>-0.14301461400000001</v>
      </c>
      <c r="H91" s="22"/>
      <c r="I91" s="22"/>
      <c r="J91" s="23"/>
      <c r="K91" s="25">
        <v>-0.14301461400000001</v>
      </c>
      <c r="L91" s="23"/>
      <c r="M91" s="24">
        <f t="shared" si="2"/>
        <v>0.14301461400000001</v>
      </c>
    </row>
    <row r="92" spans="1:13">
      <c r="A92" s="15">
        <v>3002</v>
      </c>
      <c r="B92" s="16">
        <v>522738.58600000001</v>
      </c>
      <c r="C92" s="16">
        <v>871810.29299999995</v>
      </c>
      <c r="D92" s="16">
        <v>510.58300000000003</v>
      </c>
      <c r="E92" s="16">
        <v>511.09085176799999</v>
      </c>
      <c r="F92" s="15" t="s">
        <v>18</v>
      </c>
      <c r="G92" s="16">
        <v>-0.50785176799999998</v>
      </c>
      <c r="H92" s="22"/>
      <c r="I92" s="22"/>
      <c r="J92" s="23"/>
      <c r="K92" s="25">
        <v>-0.50785176799999998</v>
      </c>
      <c r="L92" s="23"/>
      <c r="M92" s="24">
        <f t="shared" si="2"/>
        <v>0.50785176799999998</v>
      </c>
    </row>
    <row r="93" spans="1:13">
      <c r="A93" s="15">
        <v>4002</v>
      </c>
      <c r="B93" s="16">
        <v>528971.67500000005</v>
      </c>
      <c r="C93" s="16">
        <v>831350.82499999995</v>
      </c>
      <c r="D93" s="16">
        <v>431.334</v>
      </c>
      <c r="E93" s="16">
        <v>431.47365507400002</v>
      </c>
      <c r="F93" s="15" t="s">
        <v>18</v>
      </c>
      <c r="G93" s="16">
        <v>-0.13965507399999999</v>
      </c>
      <c r="H93" s="22"/>
      <c r="I93" s="22"/>
      <c r="J93" s="23"/>
      <c r="K93" s="25">
        <v>-0.13965507399999999</v>
      </c>
      <c r="L93" s="23"/>
      <c r="M93" s="24">
        <f t="shared" si="2"/>
        <v>0.13965507399999999</v>
      </c>
    </row>
    <row r="94" spans="1:13">
      <c r="A94" s="15">
        <v>5003</v>
      </c>
      <c r="B94" s="16">
        <v>490741.64799999999</v>
      </c>
      <c r="C94" s="16">
        <v>866115.196</v>
      </c>
      <c r="D94" s="16">
        <v>424.67399999999998</v>
      </c>
      <c r="E94" s="16">
        <v>424.952126932</v>
      </c>
      <c r="F94" s="15" t="s">
        <v>18</v>
      </c>
      <c r="G94" s="16">
        <v>-0.27812693199999999</v>
      </c>
      <c r="H94" s="22"/>
      <c r="I94" s="22"/>
      <c r="J94" s="23"/>
      <c r="K94" s="25">
        <v>-0.27812693199999999</v>
      </c>
      <c r="L94" s="23"/>
      <c r="M94" s="24">
        <f t="shared" si="2"/>
        <v>0.27812693199999999</v>
      </c>
    </row>
    <row r="95" spans="1:13">
      <c r="A95" s="15">
        <v>102</v>
      </c>
      <c r="B95" s="16">
        <v>490767.97399999999</v>
      </c>
      <c r="C95" s="16">
        <v>866509.93900000001</v>
      </c>
      <c r="D95" s="16">
        <v>433.11900000000003</v>
      </c>
      <c r="E95" s="16">
        <v>433.32393959500001</v>
      </c>
      <c r="F95" s="15" t="s">
        <v>19</v>
      </c>
      <c r="G95" s="16">
        <v>-0.204939595</v>
      </c>
      <c r="H95" s="22"/>
      <c r="I95" s="22"/>
      <c r="J95" s="23"/>
      <c r="K95" s="23"/>
      <c r="L95" s="25">
        <v>-0.204939595</v>
      </c>
      <c r="M95" s="24">
        <f t="shared" si="2"/>
        <v>0.204939595</v>
      </c>
    </row>
    <row r="96" spans="1:13">
      <c r="A96" s="15">
        <v>202</v>
      </c>
      <c r="B96" s="16">
        <v>498577.65</v>
      </c>
      <c r="C96" s="16">
        <v>870439.68500000006</v>
      </c>
      <c r="D96" s="16">
        <v>485.69799999999998</v>
      </c>
      <c r="E96" s="16">
        <v>486.08146257200002</v>
      </c>
      <c r="F96" s="15" t="s">
        <v>19</v>
      </c>
      <c r="G96" s="16">
        <v>-0.383462572</v>
      </c>
      <c r="H96" s="22"/>
      <c r="I96" s="22"/>
      <c r="J96" s="23"/>
      <c r="K96" s="23"/>
      <c r="L96" s="25">
        <v>-0.383462572</v>
      </c>
      <c r="M96" s="24">
        <f t="shared" si="2"/>
        <v>0.383462572</v>
      </c>
    </row>
    <row r="97" spans="1:13">
      <c r="A97" s="15">
        <v>302</v>
      </c>
      <c r="B97" s="16">
        <v>522912.54100000003</v>
      </c>
      <c r="C97" s="16">
        <v>871760.37899999996</v>
      </c>
      <c r="D97" s="16">
        <v>512.899</v>
      </c>
      <c r="E97" s="16">
        <v>512.71326107200002</v>
      </c>
      <c r="F97" s="15" t="s">
        <v>19</v>
      </c>
      <c r="G97" s="16">
        <v>0.185738928</v>
      </c>
      <c r="H97" s="22"/>
      <c r="I97" s="22"/>
      <c r="J97" s="23"/>
      <c r="K97" s="23"/>
      <c r="L97" s="25">
        <v>0.185738928</v>
      </c>
      <c r="M97" s="24">
        <f t="shared" si="2"/>
        <v>0.185738928</v>
      </c>
    </row>
    <row r="98" spans="1:13">
      <c r="A98" s="15">
        <v>402</v>
      </c>
      <c r="B98" s="16">
        <v>528958.04200000002</v>
      </c>
      <c r="C98" s="16">
        <v>831236.54599999997</v>
      </c>
      <c r="D98" s="16">
        <v>431.99700000000001</v>
      </c>
      <c r="E98" s="16">
        <v>432.23836610199999</v>
      </c>
      <c r="F98" s="15" t="s">
        <v>19</v>
      </c>
      <c r="G98" s="16">
        <v>-0.241366102</v>
      </c>
      <c r="H98" s="22"/>
      <c r="I98" s="22"/>
      <c r="J98" s="23"/>
      <c r="K98" s="23"/>
      <c r="L98" s="25">
        <v>-0.241366102</v>
      </c>
      <c r="M98" s="24">
        <f t="shared" ref="M98:M117" si="3">ABS(G98)</f>
        <v>0.241366102</v>
      </c>
    </row>
    <row r="99" spans="1:13">
      <c r="A99" s="15">
        <v>1004</v>
      </c>
      <c r="B99" s="16">
        <v>521570.57299999997</v>
      </c>
      <c r="C99" s="16">
        <v>763466.15899999999</v>
      </c>
      <c r="D99" s="16">
        <v>454.44499999999999</v>
      </c>
      <c r="E99" s="16">
        <v>454.56800131799997</v>
      </c>
      <c r="F99" s="15" t="s">
        <v>19</v>
      </c>
      <c r="G99" s="16">
        <v>-0.123001318</v>
      </c>
      <c r="H99" s="22"/>
      <c r="I99" s="22"/>
      <c r="J99" s="23"/>
      <c r="K99" s="23"/>
      <c r="L99" s="25">
        <v>-0.123001318</v>
      </c>
      <c r="M99" s="24">
        <f t="shared" si="3"/>
        <v>0.123001318</v>
      </c>
    </row>
    <row r="100" spans="1:13">
      <c r="A100" s="15">
        <v>1012</v>
      </c>
      <c r="B100" s="16">
        <v>507021.98599999998</v>
      </c>
      <c r="C100" s="16">
        <v>794692.97100000002</v>
      </c>
      <c r="D100" s="16">
        <v>432.96800000000002</v>
      </c>
      <c r="E100" s="16">
        <v>432.70784947700002</v>
      </c>
      <c r="F100" s="15" t="s">
        <v>19</v>
      </c>
      <c r="G100" s="16">
        <v>0.26015052300000002</v>
      </c>
      <c r="H100" s="22"/>
      <c r="I100" s="22"/>
      <c r="J100" s="23"/>
      <c r="K100" s="23"/>
      <c r="L100" s="25">
        <v>0.26015052300000002</v>
      </c>
      <c r="M100" s="24">
        <f t="shared" si="3"/>
        <v>0.26015052300000002</v>
      </c>
    </row>
    <row r="101" spans="1:13">
      <c r="A101" s="15">
        <v>1017</v>
      </c>
      <c r="B101" s="16">
        <v>501972.19500000001</v>
      </c>
      <c r="C101" s="16">
        <v>767446.98300000001</v>
      </c>
      <c r="D101" s="16">
        <v>461.92500000000001</v>
      </c>
      <c r="E101" s="16">
        <v>461.91680165100001</v>
      </c>
      <c r="F101" s="15" t="s">
        <v>19</v>
      </c>
      <c r="G101" s="16">
        <v>8.1983490000000006E-3</v>
      </c>
      <c r="H101" s="22"/>
      <c r="I101" s="22"/>
      <c r="J101" s="23"/>
      <c r="K101" s="23"/>
      <c r="L101" s="25">
        <v>8.1983490000000006E-3</v>
      </c>
      <c r="M101" s="24">
        <f t="shared" si="3"/>
        <v>8.1983490000000006E-3</v>
      </c>
    </row>
    <row r="102" spans="1:13">
      <c r="A102" s="15">
        <v>1022</v>
      </c>
      <c r="B102" s="16">
        <v>483028.56699999998</v>
      </c>
      <c r="C102" s="16">
        <v>756833.61800000002</v>
      </c>
      <c r="D102" s="16">
        <v>422.52499999999998</v>
      </c>
      <c r="E102" s="16">
        <v>422.35565558899998</v>
      </c>
      <c r="F102" s="15" t="s">
        <v>19</v>
      </c>
      <c r="G102" s="16">
        <v>0.169344411</v>
      </c>
      <c r="H102" s="22"/>
      <c r="I102" s="22"/>
      <c r="J102" s="23"/>
      <c r="K102" s="23"/>
      <c r="L102" s="25">
        <v>0.169344411</v>
      </c>
      <c r="M102" s="24">
        <f t="shared" si="3"/>
        <v>0.169344411</v>
      </c>
    </row>
    <row r="103" spans="1:13">
      <c r="A103" s="15">
        <v>1027</v>
      </c>
      <c r="B103" s="16">
        <v>463190.38900000002</v>
      </c>
      <c r="C103" s="16">
        <v>758994.64300000004</v>
      </c>
      <c r="D103" s="16">
        <v>444.15899999999999</v>
      </c>
      <c r="E103" s="16">
        <v>444.22484065200001</v>
      </c>
      <c r="F103" s="15" t="s">
        <v>19</v>
      </c>
      <c r="G103" s="16">
        <v>-6.5840652E-2</v>
      </c>
      <c r="H103" s="22"/>
      <c r="I103" s="22"/>
      <c r="J103" s="23"/>
      <c r="K103" s="23"/>
      <c r="L103" s="25">
        <v>-6.5840652E-2</v>
      </c>
      <c r="M103" s="24">
        <f t="shared" si="3"/>
        <v>6.5840652E-2</v>
      </c>
    </row>
    <row r="104" spans="1:13">
      <c r="A104" s="15">
        <v>1032</v>
      </c>
      <c r="B104" s="16">
        <v>446612.89199999999</v>
      </c>
      <c r="C104" s="16">
        <v>772081.696</v>
      </c>
      <c r="D104" s="16">
        <v>386.351</v>
      </c>
      <c r="E104" s="16">
        <v>386.36266253100001</v>
      </c>
      <c r="F104" s="15" t="s">
        <v>19</v>
      </c>
      <c r="G104" s="16">
        <v>-1.1662531E-2</v>
      </c>
      <c r="H104" s="22"/>
      <c r="I104" s="22"/>
      <c r="J104" s="23"/>
      <c r="K104" s="23"/>
      <c r="L104" s="25">
        <v>-1.1662531E-2</v>
      </c>
      <c r="M104" s="24">
        <f t="shared" si="3"/>
        <v>1.1662531E-2</v>
      </c>
    </row>
    <row r="105" spans="1:13">
      <c r="A105" s="15">
        <v>1039</v>
      </c>
      <c r="B105" s="16">
        <v>444990.14799999999</v>
      </c>
      <c r="C105" s="16">
        <v>807110.348</v>
      </c>
      <c r="D105" s="16">
        <v>410.76400000000001</v>
      </c>
      <c r="E105" s="16">
        <v>410.65342233699999</v>
      </c>
      <c r="F105" s="15" t="s">
        <v>19</v>
      </c>
      <c r="G105" s="16">
        <v>0.11057766300000001</v>
      </c>
      <c r="H105" s="22"/>
      <c r="I105" s="22"/>
      <c r="J105" s="23"/>
      <c r="K105" s="23"/>
      <c r="L105" s="25">
        <v>0.11057766300000001</v>
      </c>
      <c r="M105" s="24">
        <f t="shared" si="3"/>
        <v>0.11057766300000001</v>
      </c>
    </row>
    <row r="106" spans="1:13">
      <c r="A106" s="15">
        <v>1040</v>
      </c>
      <c r="B106" s="16">
        <v>444990.13199999998</v>
      </c>
      <c r="C106" s="16">
        <v>807110.34499999997</v>
      </c>
      <c r="D106" s="16">
        <v>410.75700000000001</v>
      </c>
      <c r="E106" s="16">
        <v>410.65439890200003</v>
      </c>
      <c r="F106" s="15" t="s">
        <v>19</v>
      </c>
      <c r="G106" s="16">
        <v>0.102601098</v>
      </c>
      <c r="H106" s="22"/>
      <c r="I106" s="22"/>
      <c r="J106" s="23"/>
      <c r="K106" s="23"/>
      <c r="L106" s="25">
        <v>0.102601098</v>
      </c>
      <c r="M106" s="24">
        <f t="shared" si="3"/>
        <v>0.102601098</v>
      </c>
    </row>
    <row r="107" spans="1:13">
      <c r="A107" s="15">
        <v>1045</v>
      </c>
      <c r="B107" s="16">
        <v>484862.94500000001</v>
      </c>
      <c r="C107" s="16">
        <v>796777.62800000003</v>
      </c>
      <c r="D107" s="16">
        <v>387.60399999999998</v>
      </c>
      <c r="E107" s="16">
        <v>387.605951189</v>
      </c>
      <c r="F107" s="15" t="s">
        <v>19</v>
      </c>
      <c r="G107" s="16">
        <v>-1.9511890000099999E-3</v>
      </c>
      <c r="H107" s="22"/>
      <c r="I107" s="22"/>
      <c r="J107" s="23"/>
      <c r="K107" s="23"/>
      <c r="L107" s="25">
        <v>-1.9511890000099999E-3</v>
      </c>
      <c r="M107" s="24">
        <f t="shared" si="3"/>
        <v>1.9511890000099999E-3</v>
      </c>
    </row>
    <row r="108" spans="1:13">
      <c r="A108" s="15">
        <v>1050</v>
      </c>
      <c r="B108" s="16">
        <v>469876.92</v>
      </c>
      <c r="C108" s="16">
        <v>800589.67700000003</v>
      </c>
      <c r="D108" s="16">
        <v>405.45499999999998</v>
      </c>
      <c r="E108" s="16">
        <v>405.48016353600002</v>
      </c>
      <c r="F108" s="15" t="s">
        <v>19</v>
      </c>
      <c r="G108" s="16">
        <v>-2.5163536E-2</v>
      </c>
      <c r="H108" s="22"/>
      <c r="I108" s="22"/>
      <c r="J108" s="23"/>
      <c r="K108" s="23"/>
      <c r="L108" s="25">
        <v>-2.5163536E-2</v>
      </c>
      <c r="M108" s="24">
        <f t="shared" si="3"/>
        <v>2.5163536E-2</v>
      </c>
    </row>
    <row r="109" spans="1:13">
      <c r="A109" s="15">
        <v>1055</v>
      </c>
      <c r="B109" s="16">
        <v>446612.92099999997</v>
      </c>
      <c r="C109" s="16">
        <v>772081.65300000005</v>
      </c>
      <c r="D109" s="16">
        <v>386.65300000000002</v>
      </c>
      <c r="E109" s="16">
        <v>386.36052629400001</v>
      </c>
      <c r="F109" s="15" t="s">
        <v>19</v>
      </c>
      <c r="G109" s="16">
        <v>0.292473706</v>
      </c>
      <c r="H109" s="22"/>
      <c r="I109" s="22"/>
      <c r="J109" s="23"/>
      <c r="K109" s="23"/>
      <c r="L109" s="25">
        <v>0.292473706</v>
      </c>
      <c r="M109" s="24">
        <f t="shared" si="3"/>
        <v>0.292473706</v>
      </c>
    </row>
    <row r="110" spans="1:13">
      <c r="A110" s="15">
        <v>1060</v>
      </c>
      <c r="B110" s="16">
        <v>446609.16100000002</v>
      </c>
      <c r="C110" s="16">
        <v>831170.14500000002</v>
      </c>
      <c r="D110" s="16">
        <v>418.71300000000002</v>
      </c>
      <c r="E110" s="16">
        <v>418.69402705599998</v>
      </c>
      <c r="F110" s="15" t="s">
        <v>19</v>
      </c>
      <c r="G110" s="16">
        <v>1.8972943999999999E-2</v>
      </c>
      <c r="H110" s="22"/>
      <c r="I110" s="22"/>
      <c r="J110" s="23"/>
      <c r="K110" s="23"/>
      <c r="L110" s="25">
        <v>1.8972943999999999E-2</v>
      </c>
      <c r="M110" s="24">
        <f t="shared" si="3"/>
        <v>1.8972943999999999E-2</v>
      </c>
    </row>
    <row r="111" spans="1:13">
      <c r="A111" s="15">
        <v>1071</v>
      </c>
      <c r="B111" s="16">
        <v>460483.03499999997</v>
      </c>
      <c r="C111" s="16">
        <v>871526.11199999996</v>
      </c>
      <c r="D111" s="16">
        <v>518.952</v>
      </c>
      <c r="E111" s="16">
        <v>519.29817435400003</v>
      </c>
      <c r="F111" s="15" t="s">
        <v>19</v>
      </c>
      <c r="G111" s="16">
        <v>-0.34617435400000002</v>
      </c>
      <c r="H111" s="22"/>
      <c r="I111" s="22"/>
      <c r="J111" s="23"/>
      <c r="K111" s="23"/>
      <c r="L111" s="25">
        <v>-0.34617435400000002</v>
      </c>
      <c r="M111" s="24">
        <f t="shared" si="3"/>
        <v>0.34617435400000002</v>
      </c>
    </row>
    <row r="112" spans="1:13">
      <c r="A112" s="15">
        <v>1080</v>
      </c>
      <c r="B112" s="16">
        <v>478075.26</v>
      </c>
      <c r="C112" s="16">
        <v>834154.68900000001</v>
      </c>
      <c r="D112" s="16">
        <v>401.161</v>
      </c>
      <c r="E112" s="16">
        <v>401.26485345700002</v>
      </c>
      <c r="F112" s="15" t="s">
        <v>19</v>
      </c>
      <c r="G112" s="16">
        <v>-0.103853457</v>
      </c>
      <c r="H112" s="22"/>
      <c r="I112" s="22"/>
      <c r="J112" s="23"/>
      <c r="K112" s="23"/>
      <c r="L112" s="25">
        <v>-0.103853457</v>
      </c>
      <c r="M112" s="24">
        <f t="shared" si="3"/>
        <v>0.103853457</v>
      </c>
    </row>
    <row r="113" spans="1:13">
      <c r="A113" s="15">
        <v>1085</v>
      </c>
      <c r="B113" s="16">
        <v>490767.95699999999</v>
      </c>
      <c r="C113" s="16">
        <v>866510.09699999995</v>
      </c>
      <c r="D113" s="16">
        <v>433.08600000000001</v>
      </c>
      <c r="E113" s="16">
        <v>433.33498698400001</v>
      </c>
      <c r="F113" s="15" t="s">
        <v>19</v>
      </c>
      <c r="G113" s="16">
        <v>-0.24898698399999999</v>
      </c>
      <c r="H113" s="22"/>
      <c r="I113" s="22"/>
      <c r="J113" s="23"/>
      <c r="K113" s="23"/>
      <c r="L113" s="25">
        <v>-0.24898698399999999</v>
      </c>
      <c r="M113" s="24">
        <f t="shared" si="3"/>
        <v>0.24898698399999999</v>
      </c>
    </row>
    <row r="114" spans="1:13">
      <c r="A114" s="15">
        <v>1089</v>
      </c>
      <c r="B114" s="16">
        <v>490767.99</v>
      </c>
      <c r="C114" s="16">
        <v>866510.08600000001</v>
      </c>
      <c r="D114" s="16">
        <v>433.25700000000001</v>
      </c>
      <c r="E114" s="16">
        <v>433.33550578299997</v>
      </c>
      <c r="F114" s="15" t="s">
        <v>19</v>
      </c>
      <c r="G114" s="16">
        <v>-7.8505782999999996E-2</v>
      </c>
      <c r="H114" s="22"/>
      <c r="I114" s="22"/>
      <c r="J114" s="23"/>
      <c r="K114" s="23"/>
      <c r="L114" s="25">
        <v>-7.8505782999999996E-2</v>
      </c>
      <c r="M114" s="24">
        <f t="shared" si="3"/>
        <v>7.8505782999999996E-2</v>
      </c>
    </row>
    <row r="115" spans="1:13">
      <c r="A115" s="15">
        <v>1092</v>
      </c>
      <c r="B115" s="16">
        <v>490767.90700000001</v>
      </c>
      <c r="C115" s="16">
        <v>866510.06799999997</v>
      </c>
      <c r="D115" s="16">
        <v>433.11900000000003</v>
      </c>
      <c r="E115" s="16">
        <v>433.33086710100002</v>
      </c>
      <c r="F115" s="15" t="s">
        <v>19</v>
      </c>
      <c r="G115" s="16">
        <v>-0.211867101</v>
      </c>
      <c r="H115" s="22"/>
      <c r="I115" s="22"/>
      <c r="J115" s="23"/>
      <c r="K115" s="23"/>
      <c r="L115" s="25">
        <v>-0.211867101</v>
      </c>
      <c r="M115" s="24">
        <f t="shared" si="3"/>
        <v>0.211867101</v>
      </c>
    </row>
    <row r="116" spans="1:13">
      <c r="A116" s="15">
        <v>1095</v>
      </c>
      <c r="B116" s="16">
        <v>508944.38099999999</v>
      </c>
      <c r="C116" s="16">
        <v>833391.88100000005</v>
      </c>
      <c r="D116" s="16">
        <v>451.17399999999998</v>
      </c>
      <c r="E116" s="16">
        <v>451.74563840600001</v>
      </c>
      <c r="F116" s="15" t="s">
        <v>19</v>
      </c>
      <c r="G116" s="16">
        <v>-0.57163840600000004</v>
      </c>
      <c r="H116" s="22"/>
      <c r="I116" s="22"/>
      <c r="J116" s="23"/>
      <c r="K116" s="23"/>
      <c r="L116" s="25">
        <v>-0.57163840600000004</v>
      </c>
      <c r="M116" s="24">
        <f t="shared" si="3"/>
        <v>0.57163840600000004</v>
      </c>
    </row>
    <row r="117" spans="1:13">
      <c r="A117" s="15">
        <v>1099</v>
      </c>
      <c r="B117" s="16">
        <v>490767.94099999999</v>
      </c>
      <c r="C117" s="16">
        <v>866510.13600000006</v>
      </c>
      <c r="D117" s="16">
        <v>433.10300000000001</v>
      </c>
      <c r="E117" s="16">
        <v>433.33724528699997</v>
      </c>
      <c r="F117" s="15" t="s">
        <v>19</v>
      </c>
      <c r="G117" s="16">
        <v>-0.234245287</v>
      </c>
      <c r="H117" s="22"/>
      <c r="I117" s="22"/>
      <c r="J117" s="23"/>
      <c r="K117" s="23"/>
      <c r="L117" s="25">
        <v>-0.234245287</v>
      </c>
      <c r="M117" s="24">
        <f t="shared" si="3"/>
        <v>0.234245287</v>
      </c>
    </row>
    <row r="118" spans="1:13">
      <c r="F118" s="12"/>
      <c r="G118" s="12"/>
      <c r="H118" s="10"/>
      <c r="I118" s="10"/>
      <c r="J118" s="10"/>
      <c r="K118" s="10"/>
      <c r="L118" s="10"/>
    </row>
    <row r="119" spans="1:13" ht="30.75" thickBot="1">
      <c r="F119" s="14"/>
      <c r="G119" s="28" t="s">
        <v>5</v>
      </c>
      <c r="H119" s="28" t="str">
        <f>+H1</f>
        <v>Hard Surface</v>
      </c>
      <c r="I119" s="28" t="str">
        <f t="shared" ref="I119:L119" si="4">+I1</f>
        <v>Brush</v>
      </c>
      <c r="J119" s="28" t="str">
        <f t="shared" si="4"/>
        <v xml:space="preserve">Short Grass </v>
      </c>
      <c r="K119" s="28" t="str">
        <f>+L1</f>
        <v>Trees</v>
      </c>
      <c r="L119" s="28" t="str">
        <f>+K1</f>
        <v>Tall Grass</v>
      </c>
    </row>
    <row r="120" spans="1:13">
      <c r="F120" s="5" t="s">
        <v>23</v>
      </c>
      <c r="G120" s="29">
        <f>COUNT(G2:G117)</f>
        <v>116</v>
      </c>
      <c r="H120" s="29">
        <f t="shared" ref="H120:L120" si="5">COUNT(H2:H117)</f>
        <v>26</v>
      </c>
      <c r="I120" s="29">
        <f t="shared" si="5"/>
        <v>20</v>
      </c>
      <c r="J120" s="30">
        <f t="shared" si="5"/>
        <v>27</v>
      </c>
      <c r="K120" s="30">
        <f t="shared" si="5"/>
        <v>20</v>
      </c>
      <c r="L120" s="30">
        <f t="shared" si="5"/>
        <v>23</v>
      </c>
    </row>
    <row r="121" spans="1:13">
      <c r="F121" s="6" t="s">
        <v>7</v>
      </c>
      <c r="G121" s="31">
        <f>AVERAGE(G2:G117)</f>
        <v>-0.11590530355172451</v>
      </c>
      <c r="H121" s="31">
        <f t="shared" ref="H121:L121" si="6">AVERAGE(H2:H117)</f>
        <v>-5.2889980538461542E-2</v>
      </c>
      <c r="I121" s="31">
        <f t="shared" si="6"/>
        <v>-0.21774089354999951</v>
      </c>
      <c r="J121" s="32">
        <f t="shared" si="6"/>
        <v>-3.6014375629629641E-2</v>
      </c>
      <c r="K121" s="32">
        <f t="shared" si="6"/>
        <v>-0.25190342300000201</v>
      </c>
      <c r="L121" s="32">
        <f t="shared" si="6"/>
        <v>-7.4113097608696096E-2</v>
      </c>
    </row>
    <row r="122" spans="1:13">
      <c r="F122" s="6" t="s">
        <v>8</v>
      </c>
      <c r="G122" s="31">
        <f>STDEV(G2:G117)</f>
        <v>0.22922282505563424</v>
      </c>
      <c r="H122" s="31">
        <f t="shared" ref="H122:L122" si="7">STDEV(H2:H117)</f>
        <v>0.19965937057290689</v>
      </c>
      <c r="I122" s="31">
        <f t="shared" si="7"/>
        <v>0.26010162213801824</v>
      </c>
      <c r="J122" s="32">
        <f t="shared" si="7"/>
        <v>0.18338309799450631</v>
      </c>
      <c r="K122" s="32">
        <f t="shared" si="7"/>
        <v>0.22791235049599962</v>
      </c>
      <c r="L122" s="32">
        <f t="shared" si="7"/>
        <v>0.21384909317436565</v>
      </c>
    </row>
    <row r="123" spans="1:13">
      <c r="F123" s="6" t="s">
        <v>9</v>
      </c>
      <c r="G123" s="31">
        <f>MIN(G2:G117)</f>
        <v>-0.88009821899999996</v>
      </c>
      <c r="H123" s="31">
        <f t="shared" ref="H123:L123" si="8">MIN(H2:H117)</f>
        <v>-0.455682209</v>
      </c>
      <c r="I123" s="31">
        <f t="shared" si="8"/>
        <v>-0.88009821899999996</v>
      </c>
      <c r="J123" s="32">
        <f t="shared" si="8"/>
        <v>-0.358783666</v>
      </c>
      <c r="K123" s="32">
        <f t="shared" si="8"/>
        <v>-0.852115065</v>
      </c>
      <c r="L123" s="32">
        <f t="shared" si="8"/>
        <v>-0.57163840600000004</v>
      </c>
    </row>
    <row r="124" spans="1:13">
      <c r="F124" s="6" t="s">
        <v>10</v>
      </c>
      <c r="G124" s="31">
        <f>MAX(G2:G117)</f>
        <v>0.29736227799999998</v>
      </c>
      <c r="H124" s="31">
        <f t="shared" ref="H124:L124" si="9">MAX(H2:H117)</f>
        <v>0.29736227799999998</v>
      </c>
      <c r="I124" s="31">
        <f t="shared" si="9"/>
        <v>0.144584403</v>
      </c>
      <c r="J124" s="32">
        <f t="shared" si="9"/>
        <v>0.25289389499999998</v>
      </c>
      <c r="K124" s="32">
        <f t="shared" si="9"/>
        <v>0.104066453</v>
      </c>
      <c r="L124" s="32">
        <f t="shared" si="9"/>
        <v>0.292473706</v>
      </c>
    </row>
    <row r="125" spans="1:13">
      <c r="F125" s="6" t="s">
        <v>11</v>
      </c>
      <c r="G125" s="31">
        <f>SUMSQ(G2:G117)</f>
        <v>7.6008054749502971</v>
      </c>
      <c r="H125" s="31">
        <f t="shared" ref="H125:L125" si="10">SUMSQ(H2:H117)</f>
        <v>1.0693277075145637</v>
      </c>
      <c r="I125" s="31">
        <f t="shared" si="10"/>
        <v>2.2336261574167842</v>
      </c>
      <c r="J125" s="32">
        <f t="shared" si="10"/>
        <v>0.90938332818541601</v>
      </c>
      <c r="K125" s="32">
        <f t="shared" si="10"/>
        <v>2.2560434410459749</v>
      </c>
      <c r="L125" s="32">
        <f t="shared" si="10"/>
        <v>1.1324248407875581</v>
      </c>
    </row>
    <row r="126" spans="1:13">
      <c r="F126" s="11" t="s">
        <v>12</v>
      </c>
      <c r="G126" s="25">
        <f>SQRT(G125/G120)</f>
        <v>0.25597692303971831</v>
      </c>
      <c r="H126" s="25">
        <f t="shared" ref="H126:L126" si="11">SQRT(H125/H120)</f>
        <v>0.20280036674168059</v>
      </c>
      <c r="I126" s="25">
        <f t="shared" si="11"/>
        <v>0.33418753398479606</v>
      </c>
      <c r="J126" s="25">
        <f t="shared" si="11"/>
        <v>0.18352346990744062</v>
      </c>
      <c r="K126" s="25">
        <f t="shared" si="11"/>
        <v>0.33586034605517029</v>
      </c>
      <c r="L126" s="25">
        <f t="shared" si="11"/>
        <v>0.22189155604244457</v>
      </c>
    </row>
    <row r="127" spans="1:13">
      <c r="F127" s="6" t="s">
        <v>13</v>
      </c>
      <c r="G127" s="31">
        <f>G126*1.96</f>
        <v>0.50171476915784785</v>
      </c>
      <c r="H127" s="31">
        <f t="shared" ref="H127:L127" si="12">H126*1.96</f>
        <v>0.39748871881369396</v>
      </c>
      <c r="I127" s="31">
        <f t="shared" si="12"/>
        <v>0.65500756661020021</v>
      </c>
      <c r="J127" s="32">
        <f t="shared" si="12"/>
        <v>0.35970600101858358</v>
      </c>
      <c r="K127" s="32">
        <f t="shared" si="12"/>
        <v>0.6582862782681338</v>
      </c>
      <c r="L127" s="32">
        <f t="shared" si="12"/>
        <v>0.43490744984319135</v>
      </c>
    </row>
    <row r="128" spans="1:13">
      <c r="F128" s="7" t="s">
        <v>15</v>
      </c>
      <c r="G128" s="33">
        <f>PERCENTILE(M2:M117,0.95)</f>
        <v>0.49149523950000001</v>
      </c>
      <c r="H128" s="33">
        <f>PERCENTILE(M2:M23,0.95)</f>
        <v>0.27737656825000001</v>
      </c>
      <c r="I128" s="33">
        <f>PERCENTILE(M28:M47,0.95)</f>
        <v>0.66213323050000017</v>
      </c>
      <c r="J128" s="34">
        <f>PERCENTILE(M48:M74,0.95)</f>
        <v>0.32161052649999994</v>
      </c>
      <c r="K128" s="32">
        <f>PERCENTILE(M75:M94,0.95)</f>
        <v>0.52506493285000022</v>
      </c>
      <c r="L128" s="32">
        <f>PERCENTILE(M95:M117,0.95)</f>
        <v>0.37973375019999994</v>
      </c>
    </row>
    <row r="129" spans="6:6">
      <c r="F129" s="27" t="s">
        <v>22</v>
      </c>
    </row>
  </sheetData>
  <sortState ref="A94:M117">
    <sortCondition ref="A94"/>
  </sortState>
  <conditionalFormatting sqref="G126:L126">
    <cfRule type="cellIs" dxfId="0" priority="4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Tim Bohn</cp:lastModifiedBy>
  <dcterms:created xsi:type="dcterms:W3CDTF">2010-12-30T20:24:52Z</dcterms:created>
  <dcterms:modified xsi:type="dcterms:W3CDTF">2014-09-29T17:02:59Z</dcterms:modified>
</cp:coreProperties>
</file>