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8480" windowHeight="12030" tabRatio="594"/>
  </bookViews>
  <sheets>
    <sheet name="Sheet 1" sheetId="1" r:id="rId1"/>
  </sheets>
  <definedNames>
    <definedName name="_xlnm.Database">'Sheet 1'!$A$1:$G$103</definedName>
  </definedNames>
  <calcPr calcId="125725"/>
</workbook>
</file>

<file path=xl/calcChain.xml><?xml version="1.0" encoding="utf-8"?>
<calcChain xmlns="http://schemas.openxmlformats.org/spreadsheetml/2006/main">
  <c r="M90" i="1"/>
  <c r="G90"/>
  <c r="G109" s="1"/>
  <c r="G89"/>
  <c r="G110" s="1"/>
  <c r="K113"/>
  <c r="J113"/>
  <c r="I113"/>
  <c r="H113"/>
  <c r="K85"/>
  <c r="K86"/>
  <c r="K87"/>
  <c r="K88"/>
  <c r="K91"/>
  <c r="K92"/>
  <c r="K93"/>
  <c r="K94"/>
  <c r="K95"/>
  <c r="K96"/>
  <c r="K97"/>
  <c r="K98"/>
  <c r="K99"/>
  <c r="K100"/>
  <c r="K101"/>
  <c r="K102"/>
  <c r="K103"/>
  <c r="K8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64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43"/>
  <c r="J107" s="1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2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"/>
  <c r="I104"/>
  <c r="J104"/>
  <c r="L104"/>
  <c r="K104"/>
  <c r="H104"/>
  <c r="M28"/>
  <c r="M69"/>
  <c r="M7"/>
  <c r="M5"/>
  <c r="M25"/>
  <c r="M46"/>
  <c r="M87"/>
  <c r="M67"/>
  <c r="M26"/>
  <c r="M27"/>
  <c r="M47"/>
  <c r="M68"/>
  <c r="M6"/>
  <c r="M88"/>
  <c r="M32"/>
  <c r="M73"/>
  <c r="M52"/>
  <c r="M10"/>
  <c r="M92"/>
  <c r="M3"/>
  <c r="M23"/>
  <c r="M44"/>
  <c r="M85"/>
  <c r="M65"/>
  <c r="M74"/>
  <c r="M33"/>
  <c r="M53"/>
  <c r="M11"/>
  <c r="M93"/>
  <c r="M4"/>
  <c r="M24"/>
  <c r="M45"/>
  <c r="M86"/>
  <c r="M66"/>
  <c r="M2"/>
  <c r="M43"/>
  <c r="M84"/>
  <c r="M64"/>
  <c r="M50"/>
  <c r="M30"/>
  <c r="M71"/>
  <c r="M9"/>
  <c r="M91"/>
  <c r="M14"/>
  <c r="M51"/>
  <c r="M31"/>
  <c r="M72"/>
  <c r="M75"/>
  <c r="M54"/>
  <c r="M29"/>
  <c r="M70"/>
  <c r="M49"/>
  <c r="M8"/>
  <c r="M34"/>
  <c r="M12"/>
  <c r="M94"/>
  <c r="M55"/>
  <c r="M35"/>
  <c r="M76"/>
  <c r="M13"/>
  <c r="M95"/>
  <c r="M36"/>
  <c r="M77"/>
  <c r="M56"/>
  <c r="M96"/>
  <c r="M37"/>
  <c r="M78"/>
  <c r="M57"/>
  <c r="M58"/>
  <c r="M38"/>
  <c r="M79"/>
  <c r="M15"/>
  <c r="M97"/>
  <c r="M39"/>
  <c r="M80"/>
  <c r="M59"/>
  <c r="M16"/>
  <c r="M98"/>
  <c r="M60"/>
  <c r="M40"/>
  <c r="M81"/>
  <c r="M17"/>
  <c r="M99"/>
  <c r="M61"/>
  <c r="M41"/>
  <c r="M82"/>
  <c r="M42"/>
  <c r="M83"/>
  <c r="M18"/>
  <c r="M100"/>
  <c r="M19"/>
  <c r="M101"/>
  <c r="M20"/>
  <c r="M102"/>
  <c r="M62"/>
  <c r="M103"/>
  <c r="M21"/>
  <c r="M63"/>
  <c r="M22"/>
  <c r="M48"/>
  <c r="K90" l="1"/>
  <c r="K108" s="1"/>
  <c r="G107"/>
  <c r="G108"/>
  <c r="G106"/>
  <c r="K89"/>
  <c r="G105"/>
  <c r="M89"/>
  <c r="L113" s="1"/>
  <c r="J108"/>
  <c r="L106"/>
  <c r="H105"/>
  <c r="I110"/>
  <c r="L105"/>
  <c r="L109"/>
  <c r="L110"/>
  <c r="L107"/>
  <c r="L108"/>
  <c r="K105"/>
  <c r="J110"/>
  <c r="J106"/>
  <c r="J109"/>
  <c r="J105"/>
  <c r="J111" s="1"/>
  <c r="J112" s="1"/>
  <c r="H110"/>
  <c r="H111" s="1"/>
  <c r="H112" s="1"/>
  <c r="H109"/>
  <c r="H108"/>
  <c r="H107"/>
  <c r="H106"/>
  <c r="I106"/>
  <c r="I107"/>
  <c r="I105"/>
  <c r="I111" s="1"/>
  <c r="I112" s="1"/>
  <c r="I108"/>
  <c r="I109"/>
  <c r="G113"/>
  <c r="G111"/>
  <c r="G112" s="1"/>
  <c r="K106" l="1"/>
  <c r="K110"/>
  <c r="K111" s="1"/>
  <c r="K112" s="1"/>
  <c r="K109"/>
  <c r="K107"/>
  <c r="L111"/>
  <c r="L112" s="1"/>
</calcChain>
</file>

<file path=xl/sharedStrings.xml><?xml version="1.0" encoding="utf-8"?>
<sst xmlns="http://schemas.openxmlformats.org/spreadsheetml/2006/main" count="228" uniqueCount="127">
  <si>
    <t>northing</t>
  </si>
  <si>
    <t>easting</t>
  </si>
  <si>
    <t>elevation</t>
  </si>
  <si>
    <t>surface</t>
  </si>
  <si>
    <t>ctl_surf</t>
  </si>
  <si>
    <t>ALL</t>
  </si>
  <si>
    <t>Hard Surface</t>
  </si>
  <si>
    <t>Average</t>
  </si>
  <si>
    <t>SD</t>
  </si>
  <si>
    <t>Min</t>
  </si>
  <si>
    <t>Max</t>
  </si>
  <si>
    <t>SS</t>
  </si>
  <si>
    <t>RMSE</t>
  </si>
  <si>
    <t>95% CI</t>
  </si>
  <si>
    <t>Absolute</t>
  </si>
  <si>
    <t>95th Percentile</t>
  </si>
  <si>
    <t>Brush</t>
  </si>
  <si>
    <t>Short Grass</t>
  </si>
  <si>
    <t>Trees</t>
  </si>
  <si>
    <t>Tall Grass</t>
  </si>
  <si>
    <t xml:space="preserve">Short Grass </t>
  </si>
  <si>
    <t>Point</t>
  </si>
  <si>
    <t>All units in US feet</t>
  </si>
  <si>
    <t>Quantity</t>
  </si>
  <si>
    <t>pt_1026sg</t>
  </si>
  <si>
    <t>pt_1027h</t>
  </si>
  <si>
    <t>pt_1028tg</t>
  </si>
  <si>
    <t>pt_1029b</t>
  </si>
  <si>
    <t>pt_1030t</t>
  </si>
  <si>
    <t>pt_1017b</t>
  </si>
  <si>
    <t>pt_1017h</t>
  </si>
  <si>
    <t>pt_1017sg</t>
  </si>
  <si>
    <t>pt_1017t</t>
  </si>
  <si>
    <t>pt_1017tg</t>
  </si>
  <si>
    <t>pt_1020h</t>
  </si>
  <si>
    <t>pt_1021h</t>
  </si>
  <si>
    <t>pt_1022sg</t>
  </si>
  <si>
    <t>pt_1023tg</t>
  </si>
  <si>
    <t>pt_1024B</t>
  </si>
  <si>
    <t>pt_1025t</t>
  </si>
  <si>
    <t>pt_1046h</t>
  </si>
  <si>
    <t>pt_1047tg</t>
  </si>
  <si>
    <t>pt_1048sg</t>
  </si>
  <si>
    <t>pt_1049b</t>
  </si>
  <si>
    <t>pt_1050t</t>
  </si>
  <si>
    <t>pt_1014b</t>
  </si>
  <si>
    <t>pt_1014h</t>
  </si>
  <si>
    <t>pt_1014sg</t>
  </si>
  <si>
    <t>pt_1014t</t>
  </si>
  <si>
    <t>pt_1014tg</t>
  </si>
  <si>
    <t>pt_1051tg</t>
  </si>
  <si>
    <t>pt_1052h</t>
  </si>
  <si>
    <t>pt_1053sg</t>
  </si>
  <si>
    <t>pt_1054b</t>
  </si>
  <si>
    <t>pt_1055t</t>
  </si>
  <si>
    <t>pt_1016b</t>
  </si>
  <si>
    <t>pt_1016h</t>
  </si>
  <si>
    <t>pt_1016sg3</t>
  </si>
  <si>
    <t>pt_1016t</t>
  </si>
  <si>
    <t>pt_1016tg</t>
  </si>
  <si>
    <t>pt_1013b</t>
  </si>
  <si>
    <t>pt_1013h</t>
  </si>
  <si>
    <t>pt_1013sg</t>
  </si>
  <si>
    <t>pt_1013t</t>
  </si>
  <si>
    <t>pt_1013tg</t>
  </si>
  <si>
    <t>pt_1036sg</t>
  </si>
  <si>
    <t>pt_1037h</t>
  </si>
  <si>
    <t>pt_1038tg</t>
  </si>
  <si>
    <t>pt_1039b</t>
  </si>
  <si>
    <t>pt_1040t</t>
  </si>
  <si>
    <t>pt_1041sg</t>
  </si>
  <si>
    <t>pt_1042h</t>
  </si>
  <si>
    <t>pt_1043tg</t>
  </si>
  <si>
    <t>pt_2044b</t>
  </si>
  <si>
    <t>pt_2045t</t>
  </si>
  <si>
    <t>pt_1031h</t>
  </si>
  <si>
    <t>pt_1032tg</t>
  </si>
  <si>
    <t>pt_1033sg</t>
  </si>
  <si>
    <t>pt_1035b</t>
  </si>
  <si>
    <t>Feature</t>
  </si>
  <si>
    <t>pt_1056tg</t>
  </si>
  <si>
    <t>pt_1057sg</t>
  </si>
  <si>
    <t>pt_1058h</t>
  </si>
  <si>
    <t>pt_1059b</t>
  </si>
  <si>
    <t>pt_1060t</t>
  </si>
  <si>
    <t>pt_1061sg</t>
  </si>
  <si>
    <t>pt_1062h</t>
  </si>
  <si>
    <t>pt_1063tg</t>
  </si>
  <si>
    <t>pt_1064b</t>
  </si>
  <si>
    <t>pt_1065t</t>
  </si>
  <si>
    <t>pt_1066h</t>
  </si>
  <si>
    <t>pt_1067tg</t>
  </si>
  <si>
    <t>pt_1068sg</t>
  </si>
  <si>
    <t>pt_1069b</t>
  </si>
  <si>
    <t>pt_1070t</t>
  </si>
  <si>
    <t>pt_1071h</t>
  </si>
  <si>
    <t>pt_1072tg</t>
  </si>
  <si>
    <t>pt_1073sg</t>
  </si>
  <si>
    <t>pt_1076sg</t>
  </si>
  <si>
    <t>pt_1077h</t>
  </si>
  <si>
    <t>pt_1078tg</t>
  </si>
  <si>
    <t>pt_1079b</t>
  </si>
  <si>
    <t>pt_1080t</t>
  </si>
  <si>
    <t>pt_1081h</t>
  </si>
  <si>
    <t>pt_1082tg</t>
  </si>
  <si>
    <t>pt_1083sg</t>
  </si>
  <si>
    <t>pt_1084b</t>
  </si>
  <si>
    <t>pt_1085t</t>
  </si>
  <si>
    <t>pt_1086sg</t>
  </si>
  <si>
    <t>pt_1087h</t>
  </si>
  <si>
    <t>pt_1088tg</t>
  </si>
  <si>
    <t>pt_1089b</t>
  </si>
  <si>
    <t>pt_1090t</t>
  </si>
  <si>
    <t>pt_1091sg</t>
  </si>
  <si>
    <t>pt_1092h</t>
  </si>
  <si>
    <t>pt_1093tg</t>
  </si>
  <si>
    <t>pt_1097h</t>
  </si>
  <si>
    <t>pt_1098tg</t>
  </si>
  <si>
    <t>pt_1099b</t>
  </si>
  <si>
    <t>pt_1100t</t>
  </si>
  <si>
    <t>pt_2074b</t>
  </si>
  <si>
    <t>pt_2075t</t>
  </si>
  <si>
    <t>pt_2076sg</t>
  </si>
  <si>
    <t>pt_2094t</t>
  </si>
  <si>
    <t>pt_2095b</t>
  </si>
  <si>
    <t>pt_2096sg</t>
  </si>
  <si>
    <t>pt_1034t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</si>
</sst>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0" borderId="0" xfId="0" applyFill="1"/>
    <xf numFmtId="165" fontId="0" fillId="0" borderId="0" xfId="0" applyNumberFormat="1" applyFill="1"/>
    <xf numFmtId="165" fontId="0" fillId="0" borderId="12" xfId="0" applyNumberFormat="1" applyFill="1" applyBorder="1" applyAlignment="1">
      <alignment horizontal="center"/>
    </xf>
    <xf numFmtId="0" fontId="16" fillId="0" borderId="10" xfId="0" applyFont="1" applyBorder="1" applyAlignment="1">
      <alignment horizontal="right" wrapText="1"/>
    </xf>
    <xf numFmtId="165" fontId="0" fillId="0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6" fillId="0" borderId="10" xfId="0" applyFont="1" applyFill="1" applyBorder="1" applyAlignment="1">
      <alignment horizontal="right" wrapText="1"/>
    </xf>
    <xf numFmtId="164" fontId="16" fillId="0" borderId="10" xfId="0" applyNumberFormat="1" applyFont="1" applyBorder="1" applyAlignment="1">
      <alignment horizontal="right"/>
    </xf>
    <xf numFmtId="165" fontId="16" fillId="0" borderId="10" xfId="0" applyNumberFormat="1" applyFont="1" applyBorder="1" applyAlignment="1">
      <alignment horizontal="right"/>
    </xf>
    <xf numFmtId="1" fontId="16" fillId="0" borderId="10" xfId="0" applyNumberFormat="1" applyFont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ill="1" applyBorder="1" applyAlignment="1">
      <alignment horizontal="right" wrapText="1"/>
    </xf>
    <xf numFmtId="165" fontId="0" fillId="0" borderId="0" xfId="0" applyNumberFormat="1" applyAlignment="1">
      <alignment horizontal="left"/>
    </xf>
    <xf numFmtId="165" fontId="0" fillId="0" borderId="10" xfId="0" applyNumberFormat="1" applyFill="1" applyBorder="1" applyAlignment="1">
      <alignment horizontal="right" wrapText="1"/>
    </xf>
    <xf numFmtId="1" fontId="18" fillId="0" borderId="11" xfId="0" applyNumberFormat="1" applyFont="1" applyBorder="1" applyAlignment="1">
      <alignment horizontal="right"/>
    </xf>
    <xf numFmtId="1" fontId="18" fillId="0" borderId="11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2" xfId="0" applyNumberFormat="1" applyFill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0" fillId="0" borderId="13" xfId="0" applyNumberFormat="1" applyFill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zoomScaleNormal="100" workbookViewId="0">
      <selection activeCell="K98" sqref="K98"/>
    </sheetView>
  </sheetViews>
  <sheetFormatPr defaultRowHeight="15"/>
  <cols>
    <col min="1" max="1" width="13.42578125" style="2" customWidth="1"/>
    <col min="2" max="3" width="14.28515625" style="4" customWidth="1"/>
    <col min="4" max="4" width="12.28515625" style="4" customWidth="1"/>
    <col min="5" max="5" width="15.5703125" style="1" customWidth="1"/>
    <col min="6" max="6" width="14.5703125" style="4" customWidth="1"/>
    <col min="7" max="7" width="14.42578125" style="4" customWidth="1"/>
    <col min="8" max="8" width="9.5703125" style="3" customWidth="1"/>
    <col min="9" max="9" width="8.140625" style="3" customWidth="1"/>
    <col min="10" max="10" width="9.140625" style="9"/>
    <col min="11" max="11" width="8.7109375" style="9" customWidth="1"/>
    <col min="12" max="12" width="9.140625" style="8"/>
  </cols>
  <sheetData>
    <row r="1" spans="1:13" ht="30.75" thickBot="1">
      <c r="A1" s="16" t="s">
        <v>21</v>
      </c>
      <c r="B1" s="17" t="s">
        <v>1</v>
      </c>
      <c r="C1" s="17" t="s">
        <v>0</v>
      </c>
      <c r="D1" s="17" t="s">
        <v>2</v>
      </c>
      <c r="E1" s="18" t="s">
        <v>79</v>
      </c>
      <c r="F1" s="17" t="s">
        <v>3</v>
      </c>
      <c r="G1" s="17" t="s">
        <v>4</v>
      </c>
      <c r="H1" s="11" t="s">
        <v>6</v>
      </c>
      <c r="I1" s="11" t="s">
        <v>16</v>
      </c>
      <c r="J1" s="15" t="s">
        <v>20</v>
      </c>
      <c r="K1" s="15" t="s">
        <v>19</v>
      </c>
      <c r="L1" s="15" t="s">
        <v>18</v>
      </c>
      <c r="M1" s="19" t="s">
        <v>14</v>
      </c>
    </row>
    <row r="2" spans="1:13">
      <c r="A2" s="1" t="s">
        <v>60</v>
      </c>
      <c r="B2" s="3">
        <v>2471129.29</v>
      </c>
      <c r="C2" s="3">
        <v>422669.44699999999</v>
      </c>
      <c r="D2" s="3">
        <v>717.18100000000004</v>
      </c>
      <c r="E2" s="13" t="s">
        <v>16</v>
      </c>
      <c r="F2" s="3">
        <v>717.80236816399997</v>
      </c>
      <c r="G2" s="3">
        <v>-0.62136816399999995</v>
      </c>
      <c r="H2" s="20"/>
      <c r="I2" s="14">
        <f>G2</f>
        <v>-0.62136816399999995</v>
      </c>
      <c r="J2" s="21"/>
      <c r="K2" s="24"/>
      <c r="L2" s="24"/>
      <c r="M2" s="22">
        <f t="shared" ref="M2:M33" si="0">ABS(G2)</f>
        <v>0.62136816399999995</v>
      </c>
    </row>
    <row r="3" spans="1:13">
      <c r="A3" s="1" t="s">
        <v>45</v>
      </c>
      <c r="B3" s="3">
        <v>2513933.642</v>
      </c>
      <c r="C3" s="3">
        <v>420813.473</v>
      </c>
      <c r="D3" s="3">
        <v>468.827</v>
      </c>
      <c r="E3" s="13" t="s">
        <v>16</v>
      </c>
      <c r="F3" s="3">
        <v>469.203216553</v>
      </c>
      <c r="G3" s="3">
        <v>-0.37621655300000001</v>
      </c>
      <c r="H3" s="14"/>
      <c r="I3" s="14">
        <f t="shared" ref="I3:I21" si="1">G3</f>
        <v>-0.37621655300000001</v>
      </c>
      <c r="J3" s="24"/>
      <c r="K3" s="24"/>
      <c r="L3" s="24"/>
      <c r="M3" s="22">
        <f t="shared" si="0"/>
        <v>0.37621655300000001</v>
      </c>
    </row>
    <row r="4" spans="1:13">
      <c r="A4" s="1" t="s">
        <v>55</v>
      </c>
      <c r="B4" s="3">
        <v>2492449.7740000002</v>
      </c>
      <c r="C4" s="3">
        <v>383519.56900000002</v>
      </c>
      <c r="D4" s="3">
        <v>352.899</v>
      </c>
      <c r="E4" s="13" t="s">
        <v>16</v>
      </c>
      <c r="F4" s="3">
        <v>353.06292724600002</v>
      </c>
      <c r="G4" s="3">
        <v>-0.163927246</v>
      </c>
      <c r="H4" s="20"/>
      <c r="I4" s="14">
        <f t="shared" si="1"/>
        <v>-0.163927246</v>
      </c>
      <c r="J4" s="21"/>
      <c r="K4" s="24"/>
      <c r="L4" s="24"/>
      <c r="M4" s="22">
        <f t="shared" si="0"/>
        <v>0.163927246</v>
      </c>
    </row>
    <row r="5" spans="1:13">
      <c r="A5" s="1" t="s">
        <v>29</v>
      </c>
      <c r="B5" s="3">
        <v>2541531.6740000001</v>
      </c>
      <c r="C5" s="3">
        <v>381277.42200000002</v>
      </c>
      <c r="D5" s="3">
        <v>515.54100000000005</v>
      </c>
      <c r="E5" s="13" t="s">
        <v>16</v>
      </c>
      <c r="F5" s="3">
        <v>515.67980956999997</v>
      </c>
      <c r="G5" s="3">
        <v>-0.13880956999999999</v>
      </c>
      <c r="H5" s="14"/>
      <c r="I5" s="14">
        <f t="shared" si="1"/>
        <v>-0.13880956999999999</v>
      </c>
      <c r="J5" s="21"/>
      <c r="K5" s="21"/>
      <c r="L5" s="21"/>
      <c r="M5" s="22">
        <f t="shared" si="0"/>
        <v>0.13880956999999999</v>
      </c>
    </row>
    <row r="6" spans="1:13">
      <c r="A6" s="1" t="s">
        <v>38</v>
      </c>
      <c r="B6" s="3">
        <v>2544788.1179999998</v>
      </c>
      <c r="C6" s="3">
        <v>354173.45899999997</v>
      </c>
      <c r="D6" s="3">
        <v>706.11900000000003</v>
      </c>
      <c r="E6" s="13" t="s">
        <v>16</v>
      </c>
      <c r="F6" s="3">
        <v>705.84405517599998</v>
      </c>
      <c r="G6" s="3">
        <v>0.27494482399999998</v>
      </c>
      <c r="H6" s="14"/>
      <c r="I6" s="14">
        <f t="shared" si="1"/>
        <v>0.27494482399999998</v>
      </c>
      <c r="J6" s="21"/>
      <c r="K6" s="21"/>
      <c r="L6" s="21"/>
      <c r="M6" s="22">
        <f t="shared" si="0"/>
        <v>0.27494482399999998</v>
      </c>
    </row>
    <row r="7" spans="1:13">
      <c r="A7" s="1" t="s">
        <v>27</v>
      </c>
      <c r="B7" s="3">
        <v>2559326.2570000002</v>
      </c>
      <c r="C7" s="3">
        <v>362591.03</v>
      </c>
      <c r="D7" s="3">
        <v>579.55799999999999</v>
      </c>
      <c r="E7" s="13" t="s">
        <v>16</v>
      </c>
      <c r="F7" s="3">
        <v>580.13513183600003</v>
      </c>
      <c r="G7" s="3">
        <v>-0.57713183599999995</v>
      </c>
      <c r="H7" s="14"/>
      <c r="I7" s="14">
        <f t="shared" si="1"/>
        <v>-0.57713183599999995</v>
      </c>
      <c r="J7" s="21"/>
      <c r="K7" s="21"/>
      <c r="L7" s="21"/>
      <c r="M7" s="22">
        <f t="shared" si="0"/>
        <v>0.57713183599999995</v>
      </c>
    </row>
    <row r="8" spans="1:13">
      <c r="A8" s="1" t="s">
        <v>78</v>
      </c>
      <c r="B8" s="3">
        <v>2564644.7459999998</v>
      </c>
      <c r="C8" s="3">
        <v>381699.696</v>
      </c>
      <c r="D8" s="3">
        <v>483.71600000000001</v>
      </c>
      <c r="E8" s="13" t="s">
        <v>16</v>
      </c>
      <c r="F8" s="3">
        <v>484.49029540999999</v>
      </c>
      <c r="G8" s="3">
        <v>-0.77429541000000002</v>
      </c>
      <c r="H8" s="20"/>
      <c r="I8" s="14">
        <f t="shared" si="1"/>
        <v>-0.77429541000000002</v>
      </c>
      <c r="J8" s="23"/>
      <c r="K8" s="24"/>
      <c r="L8" s="24"/>
      <c r="M8" s="22">
        <f t="shared" si="0"/>
        <v>0.77429541000000002</v>
      </c>
    </row>
    <row r="9" spans="1:13">
      <c r="A9" s="1" t="s">
        <v>68</v>
      </c>
      <c r="B9" s="3">
        <v>2568231.4300000002</v>
      </c>
      <c r="C9" s="3">
        <v>415454.14799999999</v>
      </c>
      <c r="D9" s="3">
        <v>381.971</v>
      </c>
      <c r="E9" s="13" t="s">
        <v>16</v>
      </c>
      <c r="F9" s="3">
        <v>381.98480224600002</v>
      </c>
      <c r="G9" s="3">
        <v>-1.3802246000000001E-2</v>
      </c>
      <c r="H9" s="20"/>
      <c r="I9" s="14">
        <f t="shared" si="1"/>
        <v>-1.3802246000000001E-2</v>
      </c>
      <c r="J9" s="21"/>
      <c r="K9" s="24"/>
      <c r="L9" s="24"/>
      <c r="M9" s="22">
        <f t="shared" si="0"/>
        <v>1.3802246000000001E-2</v>
      </c>
    </row>
    <row r="10" spans="1:13">
      <c r="A10" s="1" t="s">
        <v>43</v>
      </c>
      <c r="B10" s="3">
        <v>2525927.3080000002</v>
      </c>
      <c r="C10" s="3">
        <v>452912.68400000001</v>
      </c>
      <c r="D10" s="3">
        <v>391.45699999999999</v>
      </c>
      <c r="E10" s="13" t="s">
        <v>16</v>
      </c>
      <c r="F10" s="3">
        <v>391.62115478499999</v>
      </c>
      <c r="G10" s="3">
        <v>-0.164154785</v>
      </c>
      <c r="H10" s="14"/>
      <c r="I10" s="14">
        <f t="shared" si="1"/>
        <v>-0.164154785</v>
      </c>
      <c r="J10" s="24"/>
      <c r="K10" s="24"/>
      <c r="L10" s="24"/>
      <c r="M10" s="22">
        <f t="shared" si="0"/>
        <v>0.164154785</v>
      </c>
    </row>
    <row r="11" spans="1:13">
      <c r="A11" s="1" t="s">
        <v>53</v>
      </c>
      <c r="B11" s="3">
        <v>2491674.8429999999</v>
      </c>
      <c r="C11" s="3">
        <v>453821.277</v>
      </c>
      <c r="D11" s="3">
        <v>459.71100000000001</v>
      </c>
      <c r="E11" s="13" t="s">
        <v>16</v>
      </c>
      <c r="F11" s="3">
        <v>459.683685303</v>
      </c>
      <c r="G11" s="3">
        <v>2.7314696999999999E-2</v>
      </c>
      <c r="H11" s="20"/>
      <c r="I11" s="14">
        <f t="shared" si="1"/>
        <v>2.7314696999999999E-2</v>
      </c>
      <c r="J11" s="24"/>
      <c r="K11" s="24"/>
      <c r="L11" s="24"/>
      <c r="M11" s="22">
        <f t="shared" si="0"/>
        <v>2.7314696999999999E-2</v>
      </c>
    </row>
    <row r="12" spans="1:13">
      <c r="A12" s="1" t="s">
        <v>83</v>
      </c>
      <c r="B12" s="3">
        <v>2564044.0559999999</v>
      </c>
      <c r="C12" s="3">
        <v>476819.63699999999</v>
      </c>
      <c r="D12" s="3">
        <v>422.45499999999998</v>
      </c>
      <c r="E12" s="13" t="s">
        <v>16</v>
      </c>
      <c r="F12" s="3">
        <v>422.57659912100002</v>
      </c>
      <c r="G12" s="3">
        <v>-0.121599121</v>
      </c>
      <c r="H12" s="20"/>
      <c r="I12" s="14">
        <f t="shared" si="1"/>
        <v>-0.121599121</v>
      </c>
      <c r="J12" s="23"/>
      <c r="K12" s="24"/>
      <c r="L12" s="24"/>
      <c r="M12" s="22">
        <f t="shared" si="0"/>
        <v>0.121599121</v>
      </c>
    </row>
    <row r="13" spans="1:13">
      <c r="A13" s="1" t="s">
        <v>88</v>
      </c>
      <c r="B13" s="3">
        <v>2583913.9900000002</v>
      </c>
      <c r="C13" s="3">
        <v>526172.26500000001</v>
      </c>
      <c r="D13" s="3">
        <v>460.38499999999999</v>
      </c>
      <c r="E13" s="13" t="s">
        <v>16</v>
      </c>
      <c r="F13" s="3">
        <v>460.62655639600001</v>
      </c>
      <c r="G13" s="3">
        <v>-0.24155639600000001</v>
      </c>
      <c r="H13" s="20"/>
      <c r="I13" s="14">
        <f t="shared" si="1"/>
        <v>-0.24155639600000001</v>
      </c>
      <c r="J13" s="23"/>
      <c r="K13" s="24"/>
      <c r="L13" s="24"/>
      <c r="M13" s="22">
        <f t="shared" si="0"/>
        <v>0.24155639600000001</v>
      </c>
    </row>
    <row r="14" spans="1:13">
      <c r="A14" s="1" t="s">
        <v>93</v>
      </c>
      <c r="B14" s="3">
        <v>2572130.4589999998</v>
      </c>
      <c r="C14" s="3">
        <v>554339.56999999995</v>
      </c>
      <c r="D14" s="3">
        <v>505.803</v>
      </c>
      <c r="E14" s="13" t="s">
        <v>16</v>
      </c>
      <c r="F14" s="3">
        <v>505.83123779300001</v>
      </c>
      <c r="G14" s="3">
        <v>-2.8237793000000001E-2</v>
      </c>
      <c r="H14" s="20"/>
      <c r="I14" s="14">
        <f t="shared" si="1"/>
        <v>-2.8237793000000001E-2</v>
      </c>
      <c r="J14" s="23"/>
      <c r="K14" s="24"/>
      <c r="L14" s="24"/>
      <c r="M14" s="22">
        <f t="shared" si="0"/>
        <v>2.8237793000000001E-2</v>
      </c>
    </row>
    <row r="15" spans="1:13">
      <c r="A15" s="1" t="s">
        <v>101</v>
      </c>
      <c r="B15" s="3">
        <v>2539765.0090000001</v>
      </c>
      <c r="C15" s="3">
        <v>516898.23300000001</v>
      </c>
      <c r="D15" s="3">
        <v>452.98</v>
      </c>
      <c r="E15" s="13" t="s">
        <v>16</v>
      </c>
      <c r="F15" s="3">
        <v>453.45666503899997</v>
      </c>
      <c r="G15" s="3">
        <v>-0.47666503900000001</v>
      </c>
      <c r="H15" s="20"/>
      <c r="I15" s="14">
        <f t="shared" si="1"/>
        <v>-0.47666503900000001</v>
      </c>
      <c r="J15" s="21"/>
      <c r="K15" s="23"/>
      <c r="L15" s="24"/>
      <c r="M15" s="22">
        <f t="shared" si="0"/>
        <v>0.47666503900000001</v>
      </c>
    </row>
    <row r="16" spans="1:13">
      <c r="A16" s="1" t="s">
        <v>106</v>
      </c>
      <c r="B16" s="3">
        <v>2538521.9470000002</v>
      </c>
      <c r="C16" s="3">
        <v>474193</v>
      </c>
      <c r="D16" s="3">
        <v>407.78899999999999</v>
      </c>
      <c r="E16" s="13" t="s">
        <v>16</v>
      </c>
      <c r="F16" s="3">
        <v>408.07522583000002</v>
      </c>
      <c r="G16" s="3">
        <v>-0.28622583000000001</v>
      </c>
      <c r="H16" s="20"/>
      <c r="I16" s="14">
        <f t="shared" si="1"/>
        <v>-0.28622583000000001</v>
      </c>
      <c r="J16" s="21"/>
      <c r="K16" s="23"/>
      <c r="L16" s="21"/>
      <c r="M16" s="22">
        <f t="shared" si="0"/>
        <v>0.28622583000000001</v>
      </c>
    </row>
    <row r="17" spans="1:13">
      <c r="A17" s="1" t="s">
        <v>111</v>
      </c>
      <c r="B17" s="3">
        <v>2475067.1690000002</v>
      </c>
      <c r="C17" s="3">
        <v>485323.54</v>
      </c>
      <c r="D17" s="3">
        <v>451.74</v>
      </c>
      <c r="E17" s="13" t="s">
        <v>16</v>
      </c>
      <c r="F17" s="3">
        <v>451.76605224600002</v>
      </c>
      <c r="G17" s="3">
        <v>-2.6052246000000001E-2</v>
      </c>
      <c r="H17" s="20"/>
      <c r="I17" s="14">
        <f t="shared" si="1"/>
        <v>-2.6052246000000001E-2</v>
      </c>
      <c r="J17" s="21"/>
      <c r="K17" s="23"/>
      <c r="L17" s="21"/>
      <c r="M17" s="22">
        <f t="shared" si="0"/>
        <v>2.6052246000000001E-2</v>
      </c>
    </row>
    <row r="18" spans="1:13">
      <c r="A18" s="1" t="s">
        <v>118</v>
      </c>
      <c r="B18" s="3">
        <v>2477552.4479999999</v>
      </c>
      <c r="C18" s="3">
        <v>548027.11699999997</v>
      </c>
      <c r="D18" s="3">
        <v>569.76099999999997</v>
      </c>
      <c r="E18" s="13" t="s">
        <v>16</v>
      </c>
      <c r="F18" s="3">
        <v>569.62701416000004</v>
      </c>
      <c r="G18" s="3">
        <v>0.13398583999999999</v>
      </c>
      <c r="H18" s="20"/>
      <c r="I18" s="14">
        <f t="shared" si="1"/>
        <v>0.13398583999999999</v>
      </c>
      <c r="J18" s="21"/>
      <c r="K18" s="23"/>
      <c r="L18" s="21"/>
      <c r="M18" s="22">
        <f t="shared" si="0"/>
        <v>0.13398583999999999</v>
      </c>
    </row>
    <row r="19" spans="1:13">
      <c r="A19" s="1" t="s">
        <v>73</v>
      </c>
      <c r="B19" s="3">
        <v>2564799.3450000002</v>
      </c>
      <c r="C19" s="3">
        <v>458030.304</v>
      </c>
      <c r="D19" s="3">
        <v>405.32900000000001</v>
      </c>
      <c r="E19" s="13" t="s">
        <v>16</v>
      </c>
      <c r="F19" s="3">
        <v>405.284912109</v>
      </c>
      <c r="G19" s="3">
        <v>4.4087890999999997E-2</v>
      </c>
      <c r="H19" s="20"/>
      <c r="I19" s="14">
        <f t="shared" si="1"/>
        <v>4.4087890999999997E-2</v>
      </c>
      <c r="J19" s="21"/>
      <c r="K19" s="21"/>
      <c r="L19" s="23"/>
      <c r="M19" s="22">
        <f t="shared" si="0"/>
        <v>4.4087890999999997E-2</v>
      </c>
    </row>
    <row r="20" spans="1:13">
      <c r="A20" s="1" t="s">
        <v>120</v>
      </c>
      <c r="B20" s="3">
        <v>2533426.5839999998</v>
      </c>
      <c r="C20" s="3">
        <v>547390.90700000001</v>
      </c>
      <c r="D20" s="3">
        <v>456.13900000000001</v>
      </c>
      <c r="E20" s="13" t="s">
        <v>16</v>
      </c>
      <c r="F20" s="3">
        <v>456.23638915999999</v>
      </c>
      <c r="G20" s="3">
        <v>-9.7389160000000002E-2</v>
      </c>
      <c r="H20" s="20"/>
      <c r="I20" s="14">
        <f t="shared" si="1"/>
        <v>-9.7389160000000002E-2</v>
      </c>
      <c r="J20" s="21"/>
      <c r="K20" s="21"/>
      <c r="L20" s="23"/>
      <c r="M20" s="22">
        <f t="shared" si="0"/>
        <v>9.7389160000000002E-2</v>
      </c>
    </row>
    <row r="21" spans="1:13">
      <c r="A21" s="1" t="s">
        <v>124</v>
      </c>
      <c r="B21" s="3">
        <v>2491483.5210000002</v>
      </c>
      <c r="C21" s="3">
        <v>506684.61800000002</v>
      </c>
      <c r="D21" s="3">
        <v>466.053</v>
      </c>
      <c r="E21" s="13" t="s">
        <v>16</v>
      </c>
      <c r="F21" s="3">
        <v>466.10739135699998</v>
      </c>
      <c r="G21" s="3">
        <v>-5.4391357000000001E-2</v>
      </c>
      <c r="H21" s="20"/>
      <c r="I21" s="14">
        <f t="shared" si="1"/>
        <v>-5.4391357000000001E-2</v>
      </c>
      <c r="J21" s="21"/>
      <c r="K21" s="21"/>
      <c r="L21" s="23"/>
      <c r="M21" s="22">
        <f t="shared" si="0"/>
        <v>5.4391357000000001E-2</v>
      </c>
    </row>
    <row r="22" spans="1:13">
      <c r="A22" s="1" t="s">
        <v>61</v>
      </c>
      <c r="B22" s="3">
        <v>2471136.4410000001</v>
      </c>
      <c r="C22" s="3">
        <v>422951.49599999998</v>
      </c>
      <c r="D22" s="3">
        <v>717.68200000000002</v>
      </c>
      <c r="E22" s="13" t="s">
        <v>6</v>
      </c>
      <c r="F22" s="3">
        <v>717.74328613299997</v>
      </c>
      <c r="G22" s="3">
        <v>-6.1286133E-2</v>
      </c>
      <c r="H22" s="14">
        <f>G22</f>
        <v>-6.1286133E-2</v>
      </c>
      <c r="I22" s="23"/>
      <c r="J22" s="21"/>
      <c r="K22" s="21"/>
      <c r="M22" s="22">
        <f t="shared" si="0"/>
        <v>6.1286133E-2</v>
      </c>
    </row>
    <row r="23" spans="1:13">
      <c r="A23" s="1" t="s">
        <v>46</v>
      </c>
      <c r="B23" s="3">
        <v>2513675.523</v>
      </c>
      <c r="C23" s="3">
        <v>420879.1</v>
      </c>
      <c r="D23" s="3">
        <v>475.27300000000002</v>
      </c>
      <c r="E23" s="13" t="s">
        <v>6</v>
      </c>
      <c r="F23" s="3">
        <v>475.27795410200002</v>
      </c>
      <c r="G23" s="3">
        <v>-4.9541020000000002E-3</v>
      </c>
      <c r="H23" s="14">
        <f t="shared" ref="H23:H42" si="2">G23</f>
        <v>-4.9541020000000002E-3</v>
      </c>
      <c r="I23" s="20"/>
      <c r="J23" s="24"/>
      <c r="K23" s="24"/>
      <c r="L23" s="24"/>
      <c r="M23" s="22">
        <f t="shared" si="0"/>
        <v>4.9541020000000002E-3</v>
      </c>
    </row>
    <row r="24" spans="1:13">
      <c r="A24" s="1" t="s">
        <v>56</v>
      </c>
      <c r="B24" s="3">
        <v>2492240.2370000002</v>
      </c>
      <c r="C24" s="3">
        <v>383513.163</v>
      </c>
      <c r="D24" s="3">
        <v>354.66300000000001</v>
      </c>
      <c r="E24" s="13" t="s">
        <v>6</v>
      </c>
      <c r="F24" s="3">
        <v>354.82409668000003</v>
      </c>
      <c r="G24" s="3">
        <v>-0.16109667999999999</v>
      </c>
      <c r="H24" s="14">
        <f t="shared" si="2"/>
        <v>-0.16109667999999999</v>
      </c>
      <c r="I24" s="14"/>
      <c r="J24" s="21"/>
      <c r="K24" s="24"/>
      <c r="L24" s="24"/>
      <c r="M24" s="22">
        <f t="shared" si="0"/>
        <v>0.16109667999999999</v>
      </c>
    </row>
    <row r="25" spans="1:13">
      <c r="A25" s="1" t="s">
        <v>30</v>
      </c>
      <c r="B25" s="3">
        <v>2541571.068</v>
      </c>
      <c r="C25" s="3">
        <v>381216.49400000001</v>
      </c>
      <c r="D25" s="3">
        <v>513.35299999999995</v>
      </c>
      <c r="E25" s="13" t="s">
        <v>6</v>
      </c>
      <c r="F25" s="3">
        <v>513.33605956999997</v>
      </c>
      <c r="G25" s="3">
        <v>1.6940429999999999E-2</v>
      </c>
      <c r="H25" s="14">
        <f t="shared" si="2"/>
        <v>1.6940429999999999E-2</v>
      </c>
      <c r="I25" s="20"/>
      <c r="J25" s="21"/>
      <c r="K25" s="21"/>
      <c r="L25" s="21"/>
      <c r="M25" s="22">
        <f t="shared" si="0"/>
        <v>1.6940429999999999E-2</v>
      </c>
    </row>
    <row r="26" spans="1:13">
      <c r="A26" s="1" t="s">
        <v>34</v>
      </c>
      <c r="B26" s="3">
        <v>2544717.0010000002</v>
      </c>
      <c r="C26" s="3">
        <v>354202.46500000003</v>
      </c>
      <c r="D26" s="3">
        <v>705.22900000000004</v>
      </c>
      <c r="E26" s="13" t="s">
        <v>6</v>
      </c>
      <c r="F26" s="3">
        <v>704.85949706999997</v>
      </c>
      <c r="G26" s="3">
        <v>0.36950293000000001</v>
      </c>
      <c r="H26" s="14">
        <f t="shared" si="2"/>
        <v>0.36950293000000001</v>
      </c>
      <c r="I26" s="20"/>
      <c r="J26" s="21"/>
      <c r="K26" s="21"/>
      <c r="L26" s="21"/>
      <c r="M26" s="22">
        <f t="shared" si="0"/>
        <v>0.36950293000000001</v>
      </c>
    </row>
    <row r="27" spans="1:13">
      <c r="A27" s="1" t="s">
        <v>35</v>
      </c>
      <c r="B27" s="3">
        <v>2544717.017</v>
      </c>
      <c r="C27" s="3">
        <v>354202.45500000002</v>
      </c>
      <c r="D27" s="3">
        <v>705.27099999999996</v>
      </c>
      <c r="E27" s="13" t="s">
        <v>6</v>
      </c>
      <c r="F27" s="3">
        <v>704.86260986299999</v>
      </c>
      <c r="G27" s="3">
        <v>0.40839013699999999</v>
      </c>
      <c r="H27" s="14">
        <f t="shared" si="2"/>
        <v>0.40839013699999999</v>
      </c>
      <c r="I27" s="20"/>
      <c r="J27" s="21"/>
      <c r="K27" s="21"/>
      <c r="L27" s="21"/>
      <c r="M27" s="22">
        <f t="shared" si="0"/>
        <v>0.40839013699999999</v>
      </c>
    </row>
    <row r="28" spans="1:13">
      <c r="A28" s="1" t="s">
        <v>25</v>
      </c>
      <c r="B28" s="3">
        <v>2559299.0180000002</v>
      </c>
      <c r="C28" s="3">
        <v>362527.74699999997</v>
      </c>
      <c r="D28" s="3">
        <v>579.399</v>
      </c>
      <c r="E28" s="13" t="s">
        <v>6</v>
      </c>
      <c r="F28" s="3">
        <v>579.44824218799999</v>
      </c>
      <c r="G28" s="3">
        <v>-4.9242187999999999E-2</v>
      </c>
      <c r="H28" s="14">
        <f t="shared" si="2"/>
        <v>-4.9242187999999999E-2</v>
      </c>
      <c r="I28" s="20"/>
      <c r="J28" s="21"/>
      <c r="K28" s="21"/>
      <c r="L28" s="21"/>
      <c r="M28" s="22">
        <f t="shared" si="0"/>
        <v>4.9242187999999999E-2</v>
      </c>
    </row>
    <row r="29" spans="1:13">
      <c r="A29" s="1" t="s">
        <v>75</v>
      </c>
      <c r="B29" s="3">
        <v>2564611.4789999998</v>
      </c>
      <c r="C29" s="3">
        <v>381794.89</v>
      </c>
      <c r="D29" s="3">
        <v>483.61799999999999</v>
      </c>
      <c r="E29" s="13" t="s">
        <v>6</v>
      </c>
      <c r="F29" s="3">
        <v>483.64328002899998</v>
      </c>
      <c r="G29" s="3">
        <v>-2.5280028999999999E-2</v>
      </c>
      <c r="H29" s="14">
        <f t="shared" si="2"/>
        <v>-2.5280028999999999E-2</v>
      </c>
      <c r="I29" s="20"/>
      <c r="J29" s="23"/>
      <c r="K29" s="24"/>
      <c r="L29" s="24"/>
      <c r="M29" s="22">
        <f t="shared" si="0"/>
        <v>2.5280028999999999E-2</v>
      </c>
    </row>
    <row r="30" spans="1:13">
      <c r="A30" s="1" t="s">
        <v>66</v>
      </c>
      <c r="B30" s="3">
        <v>2568270.929</v>
      </c>
      <c r="C30" s="3">
        <v>415425.65299999999</v>
      </c>
      <c r="D30" s="3">
        <v>382.78100000000001</v>
      </c>
      <c r="E30" s="13" t="s">
        <v>6</v>
      </c>
      <c r="F30" s="3">
        <v>382.64489746100003</v>
      </c>
      <c r="G30" s="3">
        <v>0.13610253899999999</v>
      </c>
      <c r="H30" s="14">
        <f t="shared" si="2"/>
        <v>0.13610253899999999</v>
      </c>
      <c r="I30" s="14"/>
      <c r="J30" s="21"/>
      <c r="K30" s="24"/>
      <c r="L30" s="24"/>
      <c r="M30" s="22">
        <f t="shared" si="0"/>
        <v>0.13610253899999999</v>
      </c>
    </row>
    <row r="31" spans="1:13">
      <c r="A31" s="1" t="s">
        <v>71</v>
      </c>
      <c r="B31" s="3">
        <v>2564780.5350000001</v>
      </c>
      <c r="C31" s="3">
        <v>458049.28899999999</v>
      </c>
      <c r="D31" s="3">
        <v>406.70400000000001</v>
      </c>
      <c r="E31" s="13" t="s">
        <v>6</v>
      </c>
      <c r="F31" s="3">
        <v>406.54629516599999</v>
      </c>
      <c r="G31" s="3">
        <v>0.15770483399999999</v>
      </c>
      <c r="H31" s="14">
        <f t="shared" si="2"/>
        <v>0.15770483399999999</v>
      </c>
      <c r="I31" s="20"/>
      <c r="J31" s="23"/>
      <c r="K31" s="24"/>
      <c r="L31" s="24"/>
      <c r="M31" s="22">
        <f t="shared" si="0"/>
        <v>0.15770483399999999</v>
      </c>
    </row>
    <row r="32" spans="1:13">
      <c r="A32" s="1" t="s">
        <v>40</v>
      </c>
      <c r="B32" s="3">
        <v>2526019.29</v>
      </c>
      <c r="C32" s="3">
        <v>452980.05300000001</v>
      </c>
      <c r="D32" s="3">
        <v>390.42</v>
      </c>
      <c r="E32" s="13" t="s">
        <v>6</v>
      </c>
      <c r="F32" s="3">
        <v>390.387542725</v>
      </c>
      <c r="G32" s="3">
        <v>3.2457275000000001E-2</v>
      </c>
      <c r="H32" s="14">
        <f t="shared" si="2"/>
        <v>3.2457275000000001E-2</v>
      </c>
      <c r="I32" s="20"/>
      <c r="J32" s="24"/>
      <c r="K32" s="24"/>
      <c r="L32" s="24"/>
      <c r="M32" s="22">
        <f t="shared" si="0"/>
        <v>3.2457275000000001E-2</v>
      </c>
    </row>
    <row r="33" spans="1:13">
      <c r="A33" s="1" t="s">
        <v>51</v>
      </c>
      <c r="B33" s="3">
        <v>2491705.9700000002</v>
      </c>
      <c r="C33" s="3">
        <v>453803.61800000002</v>
      </c>
      <c r="D33" s="3">
        <v>461.92700000000002</v>
      </c>
      <c r="E33" s="13" t="s">
        <v>6</v>
      </c>
      <c r="F33" s="3">
        <v>461.56707763700001</v>
      </c>
      <c r="G33" s="3">
        <v>0.35992236300000002</v>
      </c>
      <c r="H33" s="14">
        <f t="shared" si="2"/>
        <v>0.35992236300000002</v>
      </c>
      <c r="I33" s="14"/>
      <c r="J33" s="24"/>
      <c r="K33" s="24"/>
      <c r="L33" s="24"/>
      <c r="M33" s="22">
        <f t="shared" si="0"/>
        <v>0.35992236300000002</v>
      </c>
    </row>
    <row r="34" spans="1:13">
      <c r="A34" s="1" t="s">
        <v>82</v>
      </c>
      <c r="B34" s="3">
        <v>2564139.09</v>
      </c>
      <c r="C34" s="3">
        <v>476789.821</v>
      </c>
      <c r="D34" s="3">
        <v>423.87700000000001</v>
      </c>
      <c r="E34" s="13" t="s">
        <v>6</v>
      </c>
      <c r="F34" s="3">
        <v>423.712158203</v>
      </c>
      <c r="G34" s="3">
        <v>0.16484179700000001</v>
      </c>
      <c r="H34" s="14">
        <f t="shared" si="2"/>
        <v>0.16484179700000001</v>
      </c>
      <c r="I34" s="20"/>
      <c r="J34" s="23"/>
      <c r="K34" s="24"/>
      <c r="L34" s="24"/>
      <c r="M34" s="22">
        <f t="shared" ref="M34:M65" si="3">ABS(G34)</f>
        <v>0.16484179700000001</v>
      </c>
    </row>
    <row r="35" spans="1:13">
      <c r="A35" s="1" t="s">
        <v>86</v>
      </c>
      <c r="B35" s="3">
        <v>2583894.9360000002</v>
      </c>
      <c r="C35" s="3">
        <v>526211.39399999997</v>
      </c>
      <c r="D35" s="3">
        <v>461.34500000000003</v>
      </c>
      <c r="E35" s="13" t="s">
        <v>6</v>
      </c>
      <c r="F35" s="3">
        <v>461.02163696299999</v>
      </c>
      <c r="G35" s="3">
        <v>0.32336303700000002</v>
      </c>
      <c r="H35" s="14">
        <f t="shared" si="2"/>
        <v>0.32336303700000002</v>
      </c>
      <c r="I35" s="20"/>
      <c r="J35" s="23"/>
      <c r="K35" s="24"/>
      <c r="L35" s="24"/>
      <c r="M35" s="22">
        <f t="shared" si="3"/>
        <v>0.32336303700000002</v>
      </c>
    </row>
    <row r="36" spans="1:13">
      <c r="A36" s="1" t="s">
        <v>90</v>
      </c>
      <c r="B36" s="3">
        <v>2572147.5219999999</v>
      </c>
      <c r="C36" s="3">
        <v>554302.66399999999</v>
      </c>
      <c r="D36" s="3">
        <v>505.99200000000002</v>
      </c>
      <c r="E36" s="13" t="s">
        <v>6</v>
      </c>
      <c r="F36" s="3">
        <v>506.245361328</v>
      </c>
      <c r="G36" s="3">
        <v>-0.253361328</v>
      </c>
      <c r="H36" s="14">
        <f t="shared" si="2"/>
        <v>-0.253361328</v>
      </c>
      <c r="I36" s="20"/>
      <c r="J36" s="23"/>
      <c r="K36" s="21"/>
      <c r="L36" s="24"/>
      <c r="M36" s="22">
        <f t="shared" si="3"/>
        <v>0.253361328</v>
      </c>
    </row>
    <row r="37" spans="1:13">
      <c r="A37" s="1" t="s">
        <v>95</v>
      </c>
      <c r="B37" s="3">
        <v>2533448.892</v>
      </c>
      <c r="C37" s="3">
        <v>547562.272</v>
      </c>
      <c r="D37" s="3">
        <v>458.35599999999999</v>
      </c>
      <c r="E37" s="13" t="s">
        <v>6</v>
      </c>
      <c r="F37" s="3">
        <v>458.03121948199998</v>
      </c>
      <c r="G37" s="3">
        <v>0.32478051800000002</v>
      </c>
      <c r="H37" s="14">
        <f t="shared" si="2"/>
        <v>0.32478051800000002</v>
      </c>
      <c r="I37" s="20"/>
      <c r="J37" s="23"/>
      <c r="K37" s="21"/>
      <c r="L37" s="24"/>
      <c r="M37" s="22">
        <f t="shared" si="3"/>
        <v>0.32478051800000002</v>
      </c>
    </row>
    <row r="38" spans="1:13">
      <c r="A38" s="1" t="s">
        <v>99</v>
      </c>
      <c r="B38" s="3">
        <v>2539699.318</v>
      </c>
      <c r="C38" s="3">
        <v>516859.96399999998</v>
      </c>
      <c r="D38" s="3">
        <v>454.64800000000002</v>
      </c>
      <c r="E38" s="13" t="s">
        <v>6</v>
      </c>
      <c r="F38" s="3">
        <v>454.74334716800001</v>
      </c>
      <c r="G38" s="3">
        <v>-9.5347167999999996E-2</v>
      </c>
      <c r="H38" s="14">
        <f t="shared" si="2"/>
        <v>-9.5347167999999996E-2</v>
      </c>
      <c r="I38" s="20"/>
      <c r="J38" s="21"/>
      <c r="K38" s="23"/>
      <c r="L38" s="24"/>
      <c r="M38" s="22">
        <f t="shared" si="3"/>
        <v>9.5347167999999996E-2</v>
      </c>
    </row>
    <row r="39" spans="1:13">
      <c r="A39" s="1" t="s">
        <v>103</v>
      </c>
      <c r="B39" s="3">
        <v>2538658.949</v>
      </c>
      <c r="C39" s="3">
        <v>474173.90700000001</v>
      </c>
      <c r="D39" s="3">
        <v>412.279</v>
      </c>
      <c r="E39" s="13" t="s">
        <v>6</v>
      </c>
      <c r="F39" s="3">
        <v>412.54388427700002</v>
      </c>
      <c r="G39" s="3">
        <v>-0.264884277</v>
      </c>
      <c r="H39" s="14">
        <f t="shared" si="2"/>
        <v>-0.264884277</v>
      </c>
      <c r="I39" s="20"/>
      <c r="J39" s="21"/>
      <c r="K39" s="23"/>
      <c r="L39" s="24"/>
      <c r="M39" s="22">
        <f t="shared" si="3"/>
        <v>0.264884277</v>
      </c>
    </row>
    <row r="40" spans="1:13">
      <c r="A40" s="1" t="s">
        <v>109</v>
      </c>
      <c r="B40" s="3">
        <v>2475106.5249999999</v>
      </c>
      <c r="C40" s="3">
        <v>485342.78499999997</v>
      </c>
      <c r="D40" s="3">
        <v>451.27800000000002</v>
      </c>
      <c r="E40" s="13" t="s">
        <v>6</v>
      </c>
      <c r="F40" s="3">
        <v>451.099517822</v>
      </c>
      <c r="G40" s="3">
        <v>0.17848217799999999</v>
      </c>
      <c r="H40" s="14">
        <f t="shared" si="2"/>
        <v>0.17848217799999999</v>
      </c>
      <c r="I40" s="20"/>
      <c r="J40" s="21"/>
      <c r="K40" s="23"/>
      <c r="L40" s="21"/>
      <c r="M40" s="22">
        <f t="shared" si="3"/>
        <v>0.17848217799999999</v>
      </c>
    </row>
    <row r="41" spans="1:13">
      <c r="A41" s="1" t="s">
        <v>114</v>
      </c>
      <c r="B41" s="3">
        <v>2491526.8459999999</v>
      </c>
      <c r="C41" s="3">
        <v>506647.80800000002</v>
      </c>
      <c r="D41" s="3">
        <v>467.17500000000001</v>
      </c>
      <c r="E41" s="13" t="s">
        <v>6</v>
      </c>
      <c r="F41" s="3">
        <v>467.16198730500003</v>
      </c>
      <c r="G41" s="3">
        <v>1.3012694999999999E-2</v>
      </c>
      <c r="H41" s="14">
        <f t="shared" si="2"/>
        <v>1.3012694999999999E-2</v>
      </c>
      <c r="I41" s="20"/>
      <c r="J41" s="21"/>
      <c r="K41" s="23"/>
      <c r="L41" s="21"/>
      <c r="M41" s="22">
        <f t="shared" si="3"/>
        <v>1.3012694999999999E-2</v>
      </c>
    </row>
    <row r="42" spans="1:13">
      <c r="A42" s="1" t="s">
        <v>116</v>
      </c>
      <c r="B42" s="3">
        <v>2477827.2409999999</v>
      </c>
      <c r="C42" s="3">
        <v>547867.98100000003</v>
      </c>
      <c r="D42" s="3">
        <v>574.00300000000004</v>
      </c>
      <c r="E42" s="13" t="s">
        <v>6</v>
      </c>
      <c r="F42" s="3">
        <v>573.69903564499998</v>
      </c>
      <c r="G42" s="3">
        <v>0.30396435500000002</v>
      </c>
      <c r="H42" s="14">
        <f t="shared" si="2"/>
        <v>0.30396435500000002</v>
      </c>
      <c r="I42" s="20"/>
      <c r="J42" s="21"/>
      <c r="K42" s="23"/>
      <c r="L42" s="21"/>
      <c r="M42" s="22">
        <f t="shared" si="3"/>
        <v>0.30396435500000002</v>
      </c>
    </row>
    <row r="43" spans="1:13">
      <c r="A43" s="1" t="s">
        <v>62</v>
      </c>
      <c r="B43" s="3">
        <v>2471119.0989999999</v>
      </c>
      <c r="C43" s="3">
        <v>423043.41499999998</v>
      </c>
      <c r="D43" s="3">
        <v>718.75300000000004</v>
      </c>
      <c r="E43" s="13" t="s">
        <v>17</v>
      </c>
      <c r="F43" s="3">
        <v>718.90661621100003</v>
      </c>
      <c r="G43" s="3">
        <v>-0.153616211</v>
      </c>
      <c r="H43" s="20"/>
      <c r="I43" s="14"/>
      <c r="J43" s="23">
        <f>G43</f>
        <v>-0.153616211</v>
      </c>
      <c r="K43" s="24"/>
      <c r="L43" s="24"/>
      <c r="M43" s="22">
        <f t="shared" si="3"/>
        <v>0.153616211</v>
      </c>
    </row>
    <row r="44" spans="1:13">
      <c r="A44" s="1" t="s">
        <v>47</v>
      </c>
      <c r="B44" s="3">
        <v>2513683.1140000001</v>
      </c>
      <c r="C44" s="3">
        <v>420818.10499999998</v>
      </c>
      <c r="D44" s="3">
        <v>471.60500000000002</v>
      </c>
      <c r="E44" s="13" t="s">
        <v>17</v>
      </c>
      <c r="F44" s="3">
        <v>471.80108642599998</v>
      </c>
      <c r="G44" s="3">
        <v>-0.19608642600000001</v>
      </c>
      <c r="H44" s="14"/>
      <c r="I44" s="20"/>
      <c r="J44" s="23">
        <f t="shared" ref="J44:J63" si="4">G44</f>
        <v>-0.19608642600000001</v>
      </c>
      <c r="K44" s="24"/>
      <c r="L44" s="24"/>
      <c r="M44" s="22">
        <f t="shared" si="3"/>
        <v>0.19608642600000001</v>
      </c>
    </row>
    <row r="45" spans="1:13">
      <c r="A45" s="1" t="s">
        <v>57</v>
      </c>
      <c r="B45" s="3">
        <v>2492330.6490000002</v>
      </c>
      <c r="C45" s="3">
        <v>383484.27100000001</v>
      </c>
      <c r="D45" s="3">
        <v>353.86500000000001</v>
      </c>
      <c r="E45" s="13" t="s">
        <v>17</v>
      </c>
      <c r="F45" s="3">
        <v>354.05081176800002</v>
      </c>
      <c r="G45" s="3">
        <v>-0.18581176799999999</v>
      </c>
      <c r="H45" s="20"/>
      <c r="I45" s="14"/>
      <c r="J45" s="23">
        <f t="shared" si="4"/>
        <v>-0.18581176799999999</v>
      </c>
      <c r="K45" s="24"/>
      <c r="L45" s="24"/>
      <c r="M45" s="22">
        <f t="shared" si="3"/>
        <v>0.18581176799999999</v>
      </c>
    </row>
    <row r="46" spans="1:13">
      <c r="A46" s="1" t="s">
        <v>31</v>
      </c>
      <c r="B46" s="3">
        <v>2541502.8089999999</v>
      </c>
      <c r="C46" s="3">
        <v>381182.50400000002</v>
      </c>
      <c r="D46" s="3">
        <v>515.87699999999995</v>
      </c>
      <c r="E46" s="13" t="s">
        <v>17</v>
      </c>
      <c r="F46" s="3">
        <v>515.68725585899995</v>
      </c>
      <c r="G46" s="3">
        <v>0.18974414100000001</v>
      </c>
      <c r="H46" s="14"/>
      <c r="I46" s="20"/>
      <c r="J46" s="23">
        <f t="shared" si="4"/>
        <v>0.18974414100000001</v>
      </c>
      <c r="K46" s="21"/>
      <c r="L46" s="21"/>
      <c r="M46" s="22">
        <f t="shared" si="3"/>
        <v>0.18974414100000001</v>
      </c>
    </row>
    <row r="47" spans="1:13">
      <c r="A47" s="1" t="s">
        <v>36</v>
      </c>
      <c r="B47" s="3">
        <v>2544730.7990000001</v>
      </c>
      <c r="C47" s="3">
        <v>354155.38400000002</v>
      </c>
      <c r="D47" s="3">
        <v>703.60900000000004</v>
      </c>
      <c r="E47" s="13" t="s">
        <v>17</v>
      </c>
      <c r="F47" s="3">
        <v>703.40808105500003</v>
      </c>
      <c r="G47" s="3">
        <v>0.20091894499999999</v>
      </c>
      <c r="H47" s="14"/>
      <c r="I47" s="20"/>
      <c r="J47" s="23">
        <f t="shared" si="4"/>
        <v>0.20091894499999999</v>
      </c>
      <c r="K47" s="21"/>
      <c r="L47" s="21"/>
      <c r="M47" s="22">
        <f t="shared" si="3"/>
        <v>0.20091894499999999</v>
      </c>
    </row>
    <row r="48" spans="1:13">
      <c r="A48" s="1" t="s">
        <v>24</v>
      </c>
      <c r="B48" s="3">
        <v>2559158.1839999999</v>
      </c>
      <c r="C48" s="3">
        <v>362533.35800000001</v>
      </c>
      <c r="D48" s="3">
        <v>577.89200000000005</v>
      </c>
      <c r="E48" s="13" t="s">
        <v>17</v>
      </c>
      <c r="F48" s="3">
        <v>578.24359130899995</v>
      </c>
      <c r="G48" s="3">
        <v>-0.35159130900000002</v>
      </c>
      <c r="H48" s="14"/>
      <c r="I48" s="20"/>
      <c r="J48" s="23">
        <f t="shared" si="4"/>
        <v>-0.35159130900000002</v>
      </c>
      <c r="K48" s="21"/>
      <c r="L48" s="21"/>
      <c r="M48" s="22">
        <f t="shared" si="3"/>
        <v>0.35159130900000002</v>
      </c>
    </row>
    <row r="49" spans="1:13">
      <c r="A49" s="1" t="s">
        <v>77</v>
      </c>
      <c r="B49" s="3">
        <v>2564578.1639999999</v>
      </c>
      <c r="C49" s="3">
        <v>381793.93400000001</v>
      </c>
      <c r="D49" s="3">
        <v>483.74799999999999</v>
      </c>
      <c r="E49" s="13" t="s">
        <v>17</v>
      </c>
      <c r="F49" s="3">
        <v>483.76666259799998</v>
      </c>
      <c r="G49" s="3">
        <v>-1.8662597999999999E-2</v>
      </c>
      <c r="H49" s="20"/>
      <c r="I49" s="20"/>
      <c r="J49" s="23">
        <f t="shared" si="4"/>
        <v>-1.8662597999999999E-2</v>
      </c>
      <c r="K49" s="24"/>
      <c r="L49" s="24"/>
      <c r="M49" s="22">
        <f t="shared" si="3"/>
        <v>1.8662597999999999E-2</v>
      </c>
    </row>
    <row r="50" spans="1:13">
      <c r="A50" s="1" t="s">
        <v>65</v>
      </c>
      <c r="B50" s="3">
        <v>2568250.3879999998</v>
      </c>
      <c r="C50" s="3">
        <v>415473.21299999999</v>
      </c>
      <c r="D50" s="3">
        <v>381.95100000000002</v>
      </c>
      <c r="E50" s="13" t="s">
        <v>17</v>
      </c>
      <c r="F50" s="3">
        <v>381.73150634799998</v>
      </c>
      <c r="G50" s="3">
        <v>0.21949365200000001</v>
      </c>
      <c r="H50" s="20"/>
      <c r="I50" s="14"/>
      <c r="J50" s="23">
        <f t="shared" si="4"/>
        <v>0.21949365200000001</v>
      </c>
      <c r="K50" s="24"/>
      <c r="L50" s="24"/>
      <c r="M50" s="22">
        <f t="shared" si="3"/>
        <v>0.21949365200000001</v>
      </c>
    </row>
    <row r="51" spans="1:13">
      <c r="A51" s="1" t="s">
        <v>70</v>
      </c>
      <c r="B51" s="3">
        <v>2564764.5299999998</v>
      </c>
      <c r="C51" s="3">
        <v>458071.52600000001</v>
      </c>
      <c r="D51" s="3">
        <v>405.815</v>
      </c>
      <c r="E51" s="13" t="s">
        <v>17</v>
      </c>
      <c r="F51" s="3">
        <v>405.453033447</v>
      </c>
      <c r="G51" s="3">
        <v>0.36196655300000002</v>
      </c>
      <c r="H51" s="20"/>
      <c r="I51" s="20"/>
      <c r="J51" s="23">
        <f t="shared" si="4"/>
        <v>0.36196655300000002</v>
      </c>
      <c r="K51" s="24"/>
      <c r="L51" s="24"/>
      <c r="M51" s="22">
        <f t="shared" si="3"/>
        <v>0.36196655300000002</v>
      </c>
    </row>
    <row r="52" spans="1:13">
      <c r="A52" s="1" t="s">
        <v>42</v>
      </c>
      <c r="B52" s="3">
        <v>2525940.5690000001</v>
      </c>
      <c r="C52" s="3">
        <v>452959.23300000001</v>
      </c>
      <c r="D52" s="3">
        <v>391.13</v>
      </c>
      <c r="E52" s="13" t="s">
        <v>17</v>
      </c>
      <c r="F52" s="3">
        <v>391.17807006800001</v>
      </c>
      <c r="G52" s="3">
        <v>-4.8070068000000001E-2</v>
      </c>
      <c r="H52" s="14"/>
      <c r="I52" s="20"/>
      <c r="J52" s="23">
        <f t="shared" si="4"/>
        <v>-4.8070068000000001E-2</v>
      </c>
      <c r="K52" s="24"/>
      <c r="L52" s="24"/>
      <c r="M52" s="22">
        <f t="shared" si="3"/>
        <v>4.8070068000000001E-2</v>
      </c>
    </row>
    <row r="53" spans="1:13">
      <c r="A53" s="1" t="s">
        <v>52</v>
      </c>
      <c r="B53" s="3">
        <v>2491683.361</v>
      </c>
      <c r="C53" s="3">
        <v>453754.34600000002</v>
      </c>
      <c r="D53" s="3">
        <v>460.03399999999999</v>
      </c>
      <c r="E53" s="13" t="s">
        <v>17</v>
      </c>
      <c r="F53" s="3">
        <v>459.91964721699998</v>
      </c>
      <c r="G53" s="3">
        <v>0.114352783</v>
      </c>
      <c r="H53" s="20"/>
      <c r="I53" s="14"/>
      <c r="J53" s="23">
        <f t="shared" si="4"/>
        <v>0.114352783</v>
      </c>
      <c r="K53" s="24"/>
      <c r="L53" s="24"/>
      <c r="M53" s="22">
        <f t="shared" si="3"/>
        <v>0.114352783</v>
      </c>
    </row>
    <row r="54" spans="1:13">
      <c r="A54" s="1" t="s">
        <v>81</v>
      </c>
      <c r="B54" s="3">
        <v>2564082.1510000001</v>
      </c>
      <c r="C54" s="3">
        <v>476740.44900000002</v>
      </c>
      <c r="D54" s="3">
        <v>420.52300000000002</v>
      </c>
      <c r="E54" s="13" t="s">
        <v>17</v>
      </c>
      <c r="F54" s="3">
        <v>420.54870605500003</v>
      </c>
      <c r="G54" s="3">
        <v>-2.5706054999999998E-2</v>
      </c>
      <c r="H54" s="20"/>
      <c r="I54" s="20"/>
      <c r="J54" s="23">
        <f t="shared" si="4"/>
        <v>-2.5706054999999998E-2</v>
      </c>
      <c r="K54" s="24"/>
      <c r="L54" s="24"/>
      <c r="M54" s="22">
        <f t="shared" si="3"/>
        <v>2.5706054999999998E-2</v>
      </c>
    </row>
    <row r="55" spans="1:13">
      <c r="A55" s="1" t="s">
        <v>85</v>
      </c>
      <c r="B55" s="3">
        <v>2583839.9160000002</v>
      </c>
      <c r="C55" s="3">
        <v>526212.64800000004</v>
      </c>
      <c r="D55" s="3">
        <v>460.548</v>
      </c>
      <c r="E55" s="13" t="s">
        <v>17</v>
      </c>
      <c r="F55" s="3">
        <v>460.46636962899998</v>
      </c>
      <c r="G55" s="3">
        <v>8.1630370999999993E-2</v>
      </c>
      <c r="H55" s="20"/>
      <c r="I55" s="20"/>
      <c r="J55" s="23">
        <f t="shared" si="4"/>
        <v>8.1630370999999993E-2</v>
      </c>
      <c r="K55" s="24"/>
      <c r="L55" s="24"/>
      <c r="M55" s="22">
        <f t="shared" si="3"/>
        <v>8.1630370999999993E-2</v>
      </c>
    </row>
    <row r="56" spans="1:13">
      <c r="A56" s="1" t="s">
        <v>92</v>
      </c>
      <c r="B56" s="3">
        <v>2572123.585</v>
      </c>
      <c r="C56" s="3">
        <v>554280.70299999998</v>
      </c>
      <c r="D56" s="3">
        <v>505.92500000000001</v>
      </c>
      <c r="E56" s="13" t="s">
        <v>17</v>
      </c>
      <c r="F56" s="3">
        <v>505.914794922</v>
      </c>
      <c r="G56" s="3">
        <v>1.0205077999999999E-2</v>
      </c>
      <c r="H56" s="20"/>
      <c r="I56" s="20"/>
      <c r="J56" s="23">
        <f t="shared" si="4"/>
        <v>1.0205077999999999E-2</v>
      </c>
      <c r="K56" s="21"/>
      <c r="L56" s="24"/>
      <c r="M56" s="22">
        <f t="shared" si="3"/>
        <v>1.0205077999999999E-2</v>
      </c>
    </row>
    <row r="57" spans="1:13">
      <c r="A57" s="1" t="s">
        <v>97</v>
      </c>
      <c r="B57" s="3">
        <v>2533493.662</v>
      </c>
      <c r="C57" s="3">
        <v>547528.00199999998</v>
      </c>
      <c r="D57" s="3">
        <v>456.77699999999999</v>
      </c>
      <c r="E57" s="13" t="s">
        <v>17</v>
      </c>
      <c r="F57" s="3">
        <v>456.66503906299999</v>
      </c>
      <c r="G57" s="3">
        <v>0.111960937</v>
      </c>
      <c r="H57" s="20"/>
      <c r="I57" s="20"/>
      <c r="J57" s="23">
        <f t="shared" si="4"/>
        <v>0.111960937</v>
      </c>
      <c r="K57" s="21"/>
      <c r="L57" s="24"/>
      <c r="M57" s="22">
        <f t="shared" si="3"/>
        <v>0.111960937</v>
      </c>
    </row>
    <row r="58" spans="1:13">
      <c r="A58" s="1" t="s">
        <v>98</v>
      </c>
      <c r="B58" s="3">
        <v>2539655.5060000001</v>
      </c>
      <c r="C58" s="3">
        <v>516872.34600000002</v>
      </c>
      <c r="D58" s="3">
        <v>454.33</v>
      </c>
      <c r="E58" s="13" t="s">
        <v>17</v>
      </c>
      <c r="F58" s="3">
        <v>454.36874389600001</v>
      </c>
      <c r="G58" s="3">
        <v>-3.8743896E-2</v>
      </c>
      <c r="H58" s="20"/>
      <c r="I58" s="20"/>
      <c r="J58" s="23">
        <f t="shared" si="4"/>
        <v>-3.8743896E-2</v>
      </c>
      <c r="K58" s="21"/>
      <c r="L58" s="24"/>
      <c r="M58" s="22">
        <f t="shared" si="3"/>
        <v>3.8743896E-2</v>
      </c>
    </row>
    <row r="59" spans="1:13">
      <c r="A59" s="1" t="s">
        <v>105</v>
      </c>
      <c r="B59" s="3">
        <v>2538689.5290000001</v>
      </c>
      <c r="C59" s="3">
        <v>474247.24900000001</v>
      </c>
      <c r="D59" s="3">
        <v>413.93</v>
      </c>
      <c r="E59" s="13" t="s">
        <v>17</v>
      </c>
      <c r="F59" s="3">
        <v>414.04440307599998</v>
      </c>
      <c r="G59" s="3">
        <v>-0.11440307600000001</v>
      </c>
      <c r="H59" s="20"/>
      <c r="I59" s="20"/>
      <c r="J59" s="23">
        <f t="shared" si="4"/>
        <v>-0.11440307600000001</v>
      </c>
      <c r="K59" s="23"/>
      <c r="L59" s="24"/>
      <c r="M59" s="22">
        <f t="shared" si="3"/>
        <v>0.11440307600000001</v>
      </c>
    </row>
    <row r="60" spans="1:13">
      <c r="A60" s="1" t="s">
        <v>108</v>
      </c>
      <c r="B60" s="3">
        <v>2475112.3480000002</v>
      </c>
      <c r="C60" s="3">
        <v>485275.70199999999</v>
      </c>
      <c r="D60" s="3">
        <v>451.44299999999998</v>
      </c>
      <c r="E60" s="13" t="s">
        <v>17</v>
      </c>
      <c r="F60" s="3">
        <v>451.16159057599998</v>
      </c>
      <c r="G60" s="3">
        <v>0.28140942400000002</v>
      </c>
      <c r="H60" s="20"/>
      <c r="I60" s="20"/>
      <c r="J60" s="23">
        <f t="shared" si="4"/>
        <v>0.28140942400000002</v>
      </c>
      <c r="K60" s="23"/>
      <c r="L60" s="21"/>
      <c r="M60" s="22">
        <f t="shared" si="3"/>
        <v>0.28140942400000002</v>
      </c>
    </row>
    <row r="61" spans="1:13">
      <c r="A61" s="1" t="s">
        <v>113</v>
      </c>
      <c r="B61" s="3">
        <v>2491576.798</v>
      </c>
      <c r="C61" s="3">
        <v>506665.81199999998</v>
      </c>
      <c r="D61" s="3">
        <v>467.21300000000002</v>
      </c>
      <c r="E61" s="13" t="s">
        <v>17</v>
      </c>
      <c r="F61" s="3">
        <v>466.98074340800002</v>
      </c>
      <c r="G61" s="3">
        <v>0.23225659200000001</v>
      </c>
      <c r="H61" s="20"/>
      <c r="I61" s="20"/>
      <c r="J61" s="23">
        <f t="shared" si="4"/>
        <v>0.23225659200000001</v>
      </c>
      <c r="K61" s="23"/>
      <c r="L61" s="21"/>
      <c r="M61" s="22">
        <f t="shared" si="3"/>
        <v>0.23225659200000001</v>
      </c>
    </row>
    <row r="62" spans="1:13">
      <c r="A62" s="1" t="s">
        <v>122</v>
      </c>
      <c r="B62" s="3">
        <v>2539655.466</v>
      </c>
      <c r="C62" s="3">
        <v>516872.32299999997</v>
      </c>
      <c r="D62" s="3">
        <v>454.31700000000001</v>
      </c>
      <c r="E62" s="13" t="s">
        <v>17</v>
      </c>
      <c r="F62" s="3">
        <v>454.369232178</v>
      </c>
      <c r="G62" s="3">
        <v>-5.2232177999999997E-2</v>
      </c>
      <c r="H62" s="20"/>
      <c r="I62" s="20"/>
      <c r="J62" s="23">
        <f t="shared" si="4"/>
        <v>-5.2232177999999997E-2</v>
      </c>
      <c r="K62" s="21"/>
      <c r="L62" s="23"/>
      <c r="M62" s="22">
        <f t="shared" si="3"/>
        <v>5.2232177999999997E-2</v>
      </c>
    </row>
    <row r="63" spans="1:13">
      <c r="A63" s="1" t="s">
        <v>125</v>
      </c>
      <c r="B63" s="3">
        <v>2477881.2930000001</v>
      </c>
      <c r="C63" s="3">
        <v>547826.05500000005</v>
      </c>
      <c r="D63" s="3">
        <v>572.03599999999994</v>
      </c>
      <c r="E63" s="13" t="s">
        <v>17</v>
      </c>
      <c r="F63" s="3">
        <v>571.87396240199996</v>
      </c>
      <c r="G63" s="3">
        <v>0.162037598</v>
      </c>
      <c r="H63" s="20"/>
      <c r="I63" s="20"/>
      <c r="J63" s="23">
        <f t="shared" si="4"/>
        <v>0.162037598</v>
      </c>
      <c r="K63" s="21"/>
      <c r="L63" s="23"/>
      <c r="M63" s="22">
        <f t="shared" si="3"/>
        <v>0.162037598</v>
      </c>
    </row>
    <row r="64" spans="1:13">
      <c r="A64" s="1" t="s">
        <v>64</v>
      </c>
      <c r="B64" s="3">
        <v>2471197.8509999998</v>
      </c>
      <c r="C64" s="3">
        <v>423089.74699999997</v>
      </c>
      <c r="D64" s="3">
        <v>708.98800000000006</v>
      </c>
      <c r="E64" s="13" t="s">
        <v>19</v>
      </c>
      <c r="F64" s="3">
        <v>709.17181396499996</v>
      </c>
      <c r="G64" s="3">
        <v>-0.183813965</v>
      </c>
      <c r="H64" s="20"/>
      <c r="I64" s="14"/>
      <c r="J64" s="21"/>
      <c r="L64" s="24">
        <f t="shared" ref="L64:L83" si="5">G64</f>
        <v>-0.183813965</v>
      </c>
      <c r="M64" s="22">
        <f t="shared" si="3"/>
        <v>0.183813965</v>
      </c>
    </row>
    <row r="65" spans="1:13">
      <c r="A65" s="1" t="s">
        <v>49</v>
      </c>
      <c r="B65" s="3">
        <v>2513735.4720000001</v>
      </c>
      <c r="C65" s="3">
        <v>420821.93800000002</v>
      </c>
      <c r="D65" s="3">
        <v>471.45800000000003</v>
      </c>
      <c r="E65" s="13" t="s">
        <v>19</v>
      </c>
      <c r="F65" s="3">
        <v>471.67779540999999</v>
      </c>
      <c r="G65" s="3">
        <v>-0.21979541</v>
      </c>
      <c r="H65" s="14"/>
      <c r="I65" s="20"/>
      <c r="J65" s="24"/>
      <c r="L65" s="24">
        <f t="shared" si="5"/>
        <v>-0.21979541</v>
      </c>
      <c r="M65" s="22">
        <f t="shared" si="3"/>
        <v>0.21979541</v>
      </c>
    </row>
    <row r="66" spans="1:13">
      <c r="A66" s="1" t="s">
        <v>59</v>
      </c>
      <c r="B66" s="3">
        <v>2492312.4419999998</v>
      </c>
      <c r="C66" s="3">
        <v>383515.51500000001</v>
      </c>
      <c r="D66" s="3">
        <v>353.33300000000003</v>
      </c>
      <c r="E66" s="13" t="s">
        <v>19</v>
      </c>
      <c r="F66" s="3">
        <v>353.659667969</v>
      </c>
      <c r="G66" s="3">
        <v>-0.326667969</v>
      </c>
      <c r="H66" s="20"/>
      <c r="I66" s="14"/>
      <c r="J66" s="21"/>
      <c r="L66" s="24">
        <f t="shared" si="5"/>
        <v>-0.326667969</v>
      </c>
      <c r="M66" s="22">
        <f t="shared" ref="M66:M98" si="6">ABS(G66)</f>
        <v>0.326667969</v>
      </c>
    </row>
    <row r="67" spans="1:13">
      <c r="A67" s="1" t="s">
        <v>33</v>
      </c>
      <c r="B67" s="3">
        <v>2541646.9989999998</v>
      </c>
      <c r="C67" s="3">
        <v>381049.33100000001</v>
      </c>
      <c r="D67" s="3">
        <v>510.04599999999999</v>
      </c>
      <c r="E67" s="13" t="s">
        <v>19</v>
      </c>
      <c r="F67" s="3">
        <v>509.87652587899998</v>
      </c>
      <c r="G67" s="3">
        <v>0.16947412100000001</v>
      </c>
      <c r="H67" s="14"/>
      <c r="I67" s="20"/>
      <c r="J67" s="21"/>
      <c r="L67" s="24">
        <f t="shared" si="5"/>
        <v>0.16947412100000001</v>
      </c>
      <c r="M67" s="22">
        <f t="shared" si="6"/>
        <v>0.16947412100000001</v>
      </c>
    </row>
    <row r="68" spans="1:13">
      <c r="A68" s="1" t="s">
        <v>37</v>
      </c>
      <c r="B68" s="3">
        <v>2544780.1570000001</v>
      </c>
      <c r="C68" s="3">
        <v>354162.25599999999</v>
      </c>
      <c r="D68" s="3">
        <v>705.995</v>
      </c>
      <c r="E68" s="13" t="s">
        <v>19</v>
      </c>
      <c r="F68" s="3">
        <v>705.70764160199997</v>
      </c>
      <c r="G68" s="3">
        <v>0.28735839800000001</v>
      </c>
      <c r="H68" s="14"/>
      <c r="I68" s="20"/>
      <c r="J68" s="21"/>
      <c r="L68" s="24">
        <f t="shared" si="5"/>
        <v>0.28735839800000001</v>
      </c>
      <c r="M68" s="22">
        <f t="shared" si="6"/>
        <v>0.28735839800000001</v>
      </c>
    </row>
    <row r="69" spans="1:13">
      <c r="A69" s="1" t="s">
        <v>26</v>
      </c>
      <c r="B69" s="3">
        <v>2559316.648</v>
      </c>
      <c r="C69" s="3">
        <v>362469.91</v>
      </c>
      <c r="D69" s="3">
        <v>578.58900000000006</v>
      </c>
      <c r="E69" s="13" t="s">
        <v>19</v>
      </c>
      <c r="F69" s="3">
        <v>578.59149169900002</v>
      </c>
      <c r="G69" s="3">
        <v>-2.4916989999599999E-3</v>
      </c>
      <c r="H69" s="14"/>
      <c r="I69" s="20"/>
      <c r="J69" s="21"/>
      <c r="L69" s="24">
        <f t="shared" si="5"/>
        <v>-2.4916989999599999E-3</v>
      </c>
      <c r="M69" s="22">
        <f t="shared" si="6"/>
        <v>2.4916989999599999E-3</v>
      </c>
    </row>
    <row r="70" spans="1:13">
      <c r="A70" s="1" t="s">
        <v>76</v>
      </c>
      <c r="B70" s="3">
        <v>2564688.4079999998</v>
      </c>
      <c r="C70" s="3">
        <v>381774.09</v>
      </c>
      <c r="D70" s="3">
        <v>482.077</v>
      </c>
      <c r="E70" s="13" t="s">
        <v>19</v>
      </c>
      <c r="F70" s="3">
        <v>482.57427978499999</v>
      </c>
      <c r="G70" s="3">
        <v>-0.49727978499999997</v>
      </c>
      <c r="H70" s="20"/>
      <c r="I70" s="20"/>
      <c r="J70" s="23"/>
      <c r="L70" s="24">
        <f t="shared" si="5"/>
        <v>-0.49727978499999997</v>
      </c>
      <c r="M70" s="22">
        <f t="shared" si="6"/>
        <v>0.49727978499999997</v>
      </c>
    </row>
    <row r="71" spans="1:13">
      <c r="A71" s="1" t="s">
        <v>67</v>
      </c>
      <c r="B71" s="3">
        <v>2568257.3990000002</v>
      </c>
      <c r="C71" s="3">
        <v>415385.728</v>
      </c>
      <c r="D71" s="3">
        <v>383.12099999999998</v>
      </c>
      <c r="E71" s="13" t="s">
        <v>19</v>
      </c>
      <c r="F71" s="3">
        <v>382.81292724600002</v>
      </c>
      <c r="G71" s="3">
        <v>0.308072754</v>
      </c>
      <c r="H71" s="20"/>
      <c r="I71" s="14"/>
      <c r="J71" s="21"/>
      <c r="L71" s="24">
        <f t="shared" si="5"/>
        <v>0.308072754</v>
      </c>
      <c r="M71" s="22">
        <f t="shared" si="6"/>
        <v>0.308072754</v>
      </c>
    </row>
    <row r="72" spans="1:13">
      <c r="A72" s="1" t="s">
        <v>72</v>
      </c>
      <c r="B72" s="3">
        <v>2564822.3939999999</v>
      </c>
      <c r="C72" s="3">
        <v>458074.57299999997</v>
      </c>
      <c r="D72" s="3">
        <v>405.185</v>
      </c>
      <c r="E72" s="13" t="s">
        <v>19</v>
      </c>
      <c r="F72" s="3">
        <v>405.045013428</v>
      </c>
      <c r="G72" s="3">
        <v>0.139986572</v>
      </c>
      <c r="H72" s="20"/>
      <c r="I72" s="20"/>
      <c r="J72" s="23"/>
      <c r="L72" s="24">
        <f t="shared" si="5"/>
        <v>0.139986572</v>
      </c>
      <c r="M72" s="22">
        <f t="shared" si="6"/>
        <v>0.139986572</v>
      </c>
    </row>
    <row r="73" spans="1:13">
      <c r="A73" s="1" t="s">
        <v>41</v>
      </c>
      <c r="B73" s="3">
        <v>2525984.4929999998</v>
      </c>
      <c r="C73" s="3">
        <v>452971.467</v>
      </c>
      <c r="D73" s="3">
        <v>391.209</v>
      </c>
      <c r="E73" s="13" t="s">
        <v>19</v>
      </c>
      <c r="F73" s="3">
        <v>391.32699585</v>
      </c>
      <c r="G73" s="3">
        <v>-0.11799585</v>
      </c>
      <c r="H73" s="14"/>
      <c r="I73" s="20"/>
      <c r="J73" s="24"/>
      <c r="L73" s="24">
        <f t="shared" si="5"/>
        <v>-0.11799585</v>
      </c>
      <c r="M73" s="22">
        <f t="shared" si="6"/>
        <v>0.11799585</v>
      </c>
    </row>
    <row r="74" spans="1:13">
      <c r="A74" s="1" t="s">
        <v>50</v>
      </c>
      <c r="B74" s="3">
        <v>2491695.361</v>
      </c>
      <c r="C74" s="3">
        <v>453895.837</v>
      </c>
      <c r="D74" s="3">
        <v>461.06900000000002</v>
      </c>
      <c r="E74" s="13" t="s">
        <v>19</v>
      </c>
      <c r="F74" s="3">
        <v>460.77127075200002</v>
      </c>
      <c r="G74" s="3">
        <v>0.297729248</v>
      </c>
      <c r="H74" s="20"/>
      <c r="I74" s="14"/>
      <c r="J74" s="24"/>
      <c r="L74" s="24">
        <f t="shared" si="5"/>
        <v>0.297729248</v>
      </c>
      <c r="M74" s="22">
        <f t="shared" si="6"/>
        <v>0.297729248</v>
      </c>
    </row>
    <row r="75" spans="1:13">
      <c r="A75" s="1" t="s">
        <v>80</v>
      </c>
      <c r="B75" s="3">
        <v>2564122.784</v>
      </c>
      <c r="C75" s="3">
        <v>476696.288</v>
      </c>
      <c r="D75" s="3">
        <v>419.36</v>
      </c>
      <c r="E75" s="13" t="s">
        <v>19</v>
      </c>
      <c r="F75" s="3">
        <v>419.47970581099997</v>
      </c>
      <c r="G75" s="3">
        <v>-0.119705811</v>
      </c>
      <c r="H75" s="20"/>
      <c r="I75" s="20"/>
      <c r="J75" s="23"/>
      <c r="L75" s="24">
        <f t="shared" si="5"/>
        <v>-0.119705811</v>
      </c>
      <c r="M75" s="22">
        <f t="shared" si="6"/>
        <v>0.119705811</v>
      </c>
    </row>
    <row r="76" spans="1:13">
      <c r="A76" s="1" t="s">
        <v>87</v>
      </c>
      <c r="B76" s="3">
        <v>2583886.3360000001</v>
      </c>
      <c r="C76" s="3">
        <v>526167.92799999996</v>
      </c>
      <c r="D76" s="3">
        <v>460.80799999999999</v>
      </c>
      <c r="E76" s="13" t="s">
        <v>19</v>
      </c>
      <c r="F76" s="3">
        <v>460.681884766</v>
      </c>
      <c r="G76" s="3">
        <v>0.12611523399999999</v>
      </c>
      <c r="H76" s="20"/>
      <c r="I76" s="20"/>
      <c r="J76" s="23"/>
      <c r="L76" s="24">
        <f t="shared" si="5"/>
        <v>0.12611523399999999</v>
      </c>
      <c r="M76" s="22">
        <f t="shared" si="6"/>
        <v>0.12611523399999999</v>
      </c>
    </row>
    <row r="77" spans="1:13">
      <c r="A77" s="1" t="s">
        <v>91</v>
      </c>
      <c r="B77" s="3">
        <v>2572167.7859999998</v>
      </c>
      <c r="C77" s="3">
        <v>554238.79399999999</v>
      </c>
      <c r="D77" s="3">
        <v>505.62900000000002</v>
      </c>
      <c r="E77" s="13" t="s">
        <v>19</v>
      </c>
      <c r="F77" s="3">
        <v>505.74908447299998</v>
      </c>
      <c r="G77" s="3">
        <v>-0.120084473</v>
      </c>
      <c r="H77" s="20"/>
      <c r="I77" s="20"/>
      <c r="J77" s="23"/>
      <c r="L77" s="24">
        <f t="shared" si="5"/>
        <v>-0.120084473</v>
      </c>
      <c r="M77" s="22">
        <f t="shared" si="6"/>
        <v>0.120084473</v>
      </c>
    </row>
    <row r="78" spans="1:13">
      <c r="A78" s="1" t="s">
        <v>96</v>
      </c>
      <c r="B78" s="3">
        <v>2533531.548</v>
      </c>
      <c r="C78" s="3">
        <v>547534.28200000001</v>
      </c>
      <c r="D78" s="3">
        <v>457.25700000000001</v>
      </c>
      <c r="E78" s="13" t="s">
        <v>19</v>
      </c>
      <c r="F78" s="3">
        <v>457.18557739300002</v>
      </c>
      <c r="G78" s="3">
        <v>7.1422606999999999E-2</v>
      </c>
      <c r="H78" s="20"/>
      <c r="I78" s="20"/>
      <c r="J78" s="23"/>
      <c r="L78" s="24">
        <f t="shared" si="5"/>
        <v>7.1422606999999999E-2</v>
      </c>
      <c r="M78" s="22">
        <f t="shared" si="6"/>
        <v>7.1422606999999999E-2</v>
      </c>
    </row>
    <row r="79" spans="1:13">
      <c r="A79" s="1" t="s">
        <v>100</v>
      </c>
      <c r="B79" s="3">
        <v>2539744.0759999999</v>
      </c>
      <c r="C79" s="3">
        <v>516870.17499999999</v>
      </c>
      <c r="D79" s="3">
        <v>453.91500000000002</v>
      </c>
      <c r="E79" s="13" t="s">
        <v>19</v>
      </c>
      <c r="F79" s="3">
        <v>454.47357177700002</v>
      </c>
      <c r="G79" s="3">
        <v>-0.55857177700000005</v>
      </c>
      <c r="H79" s="20"/>
      <c r="I79" s="20"/>
      <c r="J79" s="21"/>
      <c r="L79" s="24">
        <f t="shared" si="5"/>
        <v>-0.55857177700000005</v>
      </c>
      <c r="M79" s="22">
        <f t="shared" si="6"/>
        <v>0.55857177700000005</v>
      </c>
    </row>
    <row r="80" spans="1:13">
      <c r="A80" s="1" t="s">
        <v>104</v>
      </c>
      <c r="B80" s="3">
        <v>2538574.8020000001</v>
      </c>
      <c r="C80" s="3">
        <v>474101.19699999999</v>
      </c>
      <c r="D80" s="3">
        <v>408.61500000000001</v>
      </c>
      <c r="E80" s="13" t="s">
        <v>19</v>
      </c>
      <c r="F80" s="3">
        <v>408.82452392599998</v>
      </c>
      <c r="G80" s="3">
        <v>-0.209523926</v>
      </c>
      <c r="H80" s="20"/>
      <c r="I80" s="20"/>
      <c r="J80" s="21"/>
      <c r="L80" s="24">
        <f t="shared" si="5"/>
        <v>-0.209523926</v>
      </c>
      <c r="M80" s="22">
        <f t="shared" si="6"/>
        <v>0.209523926</v>
      </c>
    </row>
    <row r="81" spans="1:13">
      <c r="A81" s="1" t="s">
        <v>110</v>
      </c>
      <c r="B81" s="3">
        <v>2475129.2960000001</v>
      </c>
      <c r="C81" s="3">
        <v>485330.66200000001</v>
      </c>
      <c r="D81" s="3">
        <v>450.51499999999999</v>
      </c>
      <c r="E81" s="13" t="s">
        <v>19</v>
      </c>
      <c r="F81" s="3">
        <v>450.56356811500001</v>
      </c>
      <c r="G81" s="3">
        <v>-4.8568115000000002E-2</v>
      </c>
      <c r="H81" s="20"/>
      <c r="I81" s="20"/>
      <c r="J81" s="21"/>
      <c r="L81" s="24">
        <f t="shared" si="5"/>
        <v>-4.8568115000000002E-2</v>
      </c>
      <c r="M81" s="22">
        <f t="shared" si="6"/>
        <v>4.8568115000000002E-2</v>
      </c>
    </row>
    <row r="82" spans="1:13">
      <c r="A82" s="1" t="s">
        <v>115</v>
      </c>
      <c r="B82" s="3">
        <v>2491542.6140000001</v>
      </c>
      <c r="C82" s="3">
        <v>506609.27799999999</v>
      </c>
      <c r="D82" s="3">
        <v>467.16500000000002</v>
      </c>
      <c r="E82" s="13" t="s">
        <v>19</v>
      </c>
      <c r="F82" s="3">
        <v>466.91101074199997</v>
      </c>
      <c r="G82" s="3">
        <v>0.253989258</v>
      </c>
      <c r="H82" s="20"/>
      <c r="I82" s="20"/>
      <c r="J82" s="21"/>
      <c r="L82" s="24">
        <f t="shared" si="5"/>
        <v>0.253989258</v>
      </c>
      <c r="M82" s="22">
        <f t="shared" si="6"/>
        <v>0.253989258</v>
      </c>
    </row>
    <row r="83" spans="1:13">
      <c r="A83" s="1" t="s">
        <v>117</v>
      </c>
      <c r="B83" s="3">
        <v>2477793.5610000002</v>
      </c>
      <c r="C83" s="3">
        <v>547943.25300000003</v>
      </c>
      <c r="D83" s="3">
        <v>571.048</v>
      </c>
      <c r="E83" s="13" t="s">
        <v>19</v>
      </c>
      <c r="F83" s="3">
        <v>570.80657958999996</v>
      </c>
      <c r="G83" s="3">
        <v>0.24142041</v>
      </c>
      <c r="H83" s="20"/>
      <c r="I83" s="20"/>
      <c r="J83" s="21"/>
      <c r="L83" s="24">
        <f t="shared" si="5"/>
        <v>0.24142041</v>
      </c>
      <c r="M83" s="22">
        <f t="shared" si="6"/>
        <v>0.24142041</v>
      </c>
    </row>
    <row r="84" spans="1:13">
      <c r="A84" s="1" t="s">
        <v>63</v>
      </c>
      <c r="B84" s="3">
        <v>2471216.6669999999</v>
      </c>
      <c r="C84" s="3">
        <v>422913.79700000002</v>
      </c>
      <c r="D84" s="3">
        <v>711.05799999999999</v>
      </c>
      <c r="E84" s="13" t="s">
        <v>18</v>
      </c>
      <c r="F84" s="3">
        <v>711.61138916000004</v>
      </c>
      <c r="G84" s="3">
        <v>-0.55338916000000005</v>
      </c>
      <c r="H84" s="20"/>
      <c r="I84" s="14"/>
      <c r="J84" s="21"/>
      <c r="K84" s="24">
        <f t="shared" ref="K84:K103" si="7">G84</f>
        <v>-0.55338916000000005</v>
      </c>
      <c r="M84" s="22">
        <f t="shared" si="6"/>
        <v>0.55338916000000005</v>
      </c>
    </row>
    <row r="85" spans="1:13">
      <c r="A85" s="1" t="s">
        <v>48</v>
      </c>
      <c r="B85" s="3">
        <v>2513630.398</v>
      </c>
      <c r="C85" s="3">
        <v>420922.53899999999</v>
      </c>
      <c r="D85" s="3">
        <v>476.56400000000002</v>
      </c>
      <c r="E85" s="13" t="s">
        <v>18</v>
      </c>
      <c r="F85" s="3">
        <v>476.83850097700002</v>
      </c>
      <c r="G85" s="3">
        <v>-0.27450097699999998</v>
      </c>
      <c r="H85" s="14"/>
      <c r="I85" s="20"/>
      <c r="J85" s="24"/>
      <c r="K85" s="24">
        <f t="shared" si="7"/>
        <v>-0.27450097699999998</v>
      </c>
      <c r="M85" s="22">
        <f t="shared" si="6"/>
        <v>0.27450097699999998</v>
      </c>
    </row>
    <row r="86" spans="1:13">
      <c r="A86" s="1" t="s">
        <v>58</v>
      </c>
      <c r="B86" s="3">
        <v>2492241.5469999998</v>
      </c>
      <c r="C86" s="3">
        <v>383427.94699999999</v>
      </c>
      <c r="D86" s="3">
        <v>353.64600000000002</v>
      </c>
      <c r="E86" s="13" t="s">
        <v>18</v>
      </c>
      <c r="F86" s="3">
        <v>354.512207031</v>
      </c>
      <c r="G86" s="3">
        <v>-0.86620703099999996</v>
      </c>
      <c r="H86" s="20"/>
      <c r="I86" s="14"/>
      <c r="J86" s="21"/>
      <c r="K86" s="24">
        <f t="shared" si="7"/>
        <v>-0.86620703099999996</v>
      </c>
      <c r="M86" s="22">
        <f t="shared" si="6"/>
        <v>0.86620703099999996</v>
      </c>
    </row>
    <row r="87" spans="1:13">
      <c r="A87" s="1" t="s">
        <v>32</v>
      </c>
      <c r="B87" s="3">
        <v>2541477.3160000001</v>
      </c>
      <c r="C87" s="3">
        <v>381242.14399999997</v>
      </c>
      <c r="D87" s="3">
        <v>515.40899999999999</v>
      </c>
      <c r="E87" s="13" t="s">
        <v>18</v>
      </c>
      <c r="F87" s="3">
        <v>516.130371094</v>
      </c>
      <c r="G87" s="3">
        <v>-0.72137109399999999</v>
      </c>
      <c r="H87" s="14"/>
      <c r="I87" s="20"/>
      <c r="J87" s="21"/>
      <c r="K87" s="24">
        <f t="shared" si="7"/>
        <v>-0.72137109399999999</v>
      </c>
      <c r="M87" s="22">
        <f t="shared" si="6"/>
        <v>0.72137109399999999</v>
      </c>
    </row>
    <row r="88" spans="1:13">
      <c r="A88" s="1" t="s">
        <v>39</v>
      </c>
      <c r="B88" s="3">
        <v>2544852.1159999999</v>
      </c>
      <c r="C88" s="3">
        <v>354175.84499999997</v>
      </c>
      <c r="D88" s="3">
        <v>709.45500000000004</v>
      </c>
      <c r="E88" s="13" t="s">
        <v>18</v>
      </c>
      <c r="F88" s="3">
        <v>709.32995605500003</v>
      </c>
      <c r="G88" s="3">
        <v>0.12504394499999999</v>
      </c>
      <c r="H88" s="14"/>
      <c r="I88" s="20"/>
      <c r="J88" s="24"/>
      <c r="K88" s="24">
        <f t="shared" si="7"/>
        <v>0.12504394499999999</v>
      </c>
      <c r="M88" s="22">
        <f t="shared" si="6"/>
        <v>0.12504394499999999</v>
      </c>
    </row>
    <row r="89" spans="1:13">
      <c r="A89" s="1" t="s">
        <v>28</v>
      </c>
      <c r="B89" s="3">
        <v>2558938.2570000002</v>
      </c>
      <c r="C89" s="3">
        <v>362565.32</v>
      </c>
      <c r="D89" s="3">
        <v>570.77200000000005</v>
      </c>
      <c r="E89" s="13" t="s">
        <v>18</v>
      </c>
      <c r="F89" s="3">
        <v>571.10522460899995</v>
      </c>
      <c r="G89" s="3">
        <f>+D89-F89</f>
        <v>-0.33322460899989892</v>
      </c>
      <c r="H89" s="14"/>
      <c r="I89" s="20"/>
      <c r="J89" s="21"/>
      <c r="K89" s="24">
        <f t="shared" si="7"/>
        <v>-0.33322460899989892</v>
      </c>
      <c r="M89" s="22">
        <f t="shared" si="6"/>
        <v>0.33322460899989892</v>
      </c>
    </row>
    <row r="90" spans="1:13">
      <c r="A90" s="1" t="s">
        <v>126</v>
      </c>
      <c r="B90" s="3">
        <v>2564713.0180000002</v>
      </c>
      <c r="C90" s="3">
        <v>381814.18300000002</v>
      </c>
      <c r="D90" s="3">
        <v>480.202</v>
      </c>
      <c r="E90" s="13" t="s">
        <v>18</v>
      </c>
      <c r="F90" s="3">
        <v>480.613</v>
      </c>
      <c r="G90" s="3">
        <f>+D90-F90</f>
        <v>-0.41100000000000136</v>
      </c>
      <c r="H90" s="14"/>
      <c r="I90" s="20"/>
      <c r="J90" s="21"/>
      <c r="K90" s="24">
        <f t="shared" si="7"/>
        <v>-0.41100000000000136</v>
      </c>
      <c r="M90" s="22">
        <f t="shared" si="6"/>
        <v>0.41100000000000136</v>
      </c>
    </row>
    <row r="91" spans="1:13">
      <c r="A91" s="1" t="s">
        <v>69</v>
      </c>
      <c r="B91" s="3">
        <v>2568214.8429999999</v>
      </c>
      <c r="C91" s="3">
        <v>415524.51400000002</v>
      </c>
      <c r="D91" s="3">
        <v>381.38600000000002</v>
      </c>
      <c r="E91" s="13" t="s">
        <v>18</v>
      </c>
      <c r="F91" s="3">
        <v>381.49752807599998</v>
      </c>
      <c r="G91" s="3">
        <v>-0.111528076</v>
      </c>
      <c r="H91" s="20"/>
      <c r="I91" s="14"/>
      <c r="J91" s="21"/>
      <c r="K91" s="24">
        <f t="shared" si="7"/>
        <v>-0.111528076</v>
      </c>
      <c r="M91" s="22">
        <f t="shared" si="6"/>
        <v>0.111528076</v>
      </c>
    </row>
    <row r="92" spans="1:13">
      <c r="A92" s="1" t="s">
        <v>44</v>
      </c>
      <c r="B92" s="3">
        <v>2525880.247</v>
      </c>
      <c r="C92" s="3">
        <v>452937.78100000002</v>
      </c>
      <c r="D92" s="3">
        <v>390.35399999999998</v>
      </c>
      <c r="E92" s="13" t="s">
        <v>18</v>
      </c>
      <c r="F92" s="3">
        <v>390.87002563499999</v>
      </c>
      <c r="G92" s="3">
        <v>-0.51602563499999998</v>
      </c>
      <c r="H92" s="14"/>
      <c r="I92" s="20"/>
      <c r="J92" s="24"/>
      <c r="K92" s="24">
        <f t="shared" si="7"/>
        <v>-0.51602563499999998</v>
      </c>
      <c r="M92" s="22">
        <f t="shared" si="6"/>
        <v>0.51602563499999998</v>
      </c>
    </row>
    <row r="93" spans="1:13">
      <c r="A93" s="1" t="s">
        <v>54</v>
      </c>
      <c r="B93" s="3">
        <v>2491632.0690000001</v>
      </c>
      <c r="C93" s="3">
        <v>453834.84600000002</v>
      </c>
      <c r="D93" s="3">
        <v>459.66899999999998</v>
      </c>
      <c r="E93" s="13" t="s">
        <v>18</v>
      </c>
      <c r="F93" s="3">
        <v>459.700927734</v>
      </c>
      <c r="G93" s="3">
        <v>-3.1927733999999999E-2</v>
      </c>
      <c r="H93" s="20"/>
      <c r="I93" s="14"/>
      <c r="J93" s="24"/>
      <c r="K93" s="24">
        <f t="shared" si="7"/>
        <v>-3.1927733999999999E-2</v>
      </c>
      <c r="M93" s="22">
        <f t="shared" si="6"/>
        <v>3.1927733999999999E-2</v>
      </c>
    </row>
    <row r="94" spans="1:13">
      <c r="A94" s="1" t="s">
        <v>84</v>
      </c>
      <c r="B94" s="3">
        <v>2564074.5610000002</v>
      </c>
      <c r="C94" s="3">
        <v>476887.43800000002</v>
      </c>
      <c r="D94" s="3">
        <v>420.54899999999998</v>
      </c>
      <c r="E94" s="13" t="s">
        <v>18</v>
      </c>
      <c r="F94" s="3">
        <v>420.59133911100002</v>
      </c>
      <c r="G94" s="3">
        <v>-4.2339110999999999E-2</v>
      </c>
      <c r="H94" s="20"/>
      <c r="I94" s="20"/>
      <c r="J94" s="23"/>
      <c r="K94" s="24">
        <f t="shared" si="7"/>
        <v>-4.2339110999999999E-2</v>
      </c>
      <c r="M94" s="22">
        <f t="shared" si="6"/>
        <v>4.2339110999999999E-2</v>
      </c>
    </row>
    <row r="95" spans="1:13">
      <c r="A95" s="1" t="s">
        <v>89</v>
      </c>
      <c r="B95" s="3">
        <v>2583937.3790000002</v>
      </c>
      <c r="C95" s="3">
        <v>526241.51800000004</v>
      </c>
      <c r="D95" s="3">
        <v>460.67700000000002</v>
      </c>
      <c r="E95" s="13" t="s">
        <v>18</v>
      </c>
      <c r="F95" s="3">
        <v>460.77722168000003</v>
      </c>
      <c r="G95" s="3">
        <v>-0.10022167999999999</v>
      </c>
      <c r="H95" s="20"/>
      <c r="I95" s="20"/>
      <c r="J95" s="23"/>
      <c r="K95" s="24">
        <f t="shared" si="7"/>
        <v>-0.10022167999999999</v>
      </c>
      <c r="M95" s="22">
        <f t="shared" si="6"/>
        <v>0.10022167999999999</v>
      </c>
    </row>
    <row r="96" spans="1:13">
      <c r="A96" s="1" t="s">
        <v>94</v>
      </c>
      <c r="B96" s="3">
        <v>2572183.355</v>
      </c>
      <c r="C96" s="3">
        <v>554331.85</v>
      </c>
      <c r="D96" s="3">
        <v>505.93400000000003</v>
      </c>
      <c r="E96" s="13" t="s">
        <v>18</v>
      </c>
      <c r="F96" s="3">
        <v>506.35113525399998</v>
      </c>
      <c r="G96" s="3">
        <v>-0.41713525400000001</v>
      </c>
      <c r="H96" s="20"/>
      <c r="I96" s="20"/>
      <c r="J96" s="23"/>
      <c r="K96" s="24">
        <f t="shared" si="7"/>
        <v>-0.41713525400000001</v>
      </c>
      <c r="M96" s="22">
        <f t="shared" si="6"/>
        <v>0.41713525400000001</v>
      </c>
    </row>
    <row r="97" spans="1:13">
      <c r="A97" s="1" t="s">
        <v>102</v>
      </c>
      <c r="B97" s="3">
        <v>2539797.8969999999</v>
      </c>
      <c r="C97" s="3">
        <v>516874.76299999998</v>
      </c>
      <c r="D97" s="3">
        <v>452.16500000000002</v>
      </c>
      <c r="E97" s="13" t="s">
        <v>18</v>
      </c>
      <c r="F97" s="3">
        <v>452.73751831099997</v>
      </c>
      <c r="G97" s="3">
        <v>-0.57251831099999995</v>
      </c>
      <c r="H97" s="20"/>
      <c r="I97" s="20"/>
      <c r="J97" s="21"/>
      <c r="K97" s="24">
        <f t="shared" si="7"/>
        <v>-0.57251831099999995</v>
      </c>
      <c r="M97" s="22">
        <f t="shared" si="6"/>
        <v>0.57251831099999995</v>
      </c>
    </row>
    <row r="98" spans="1:13">
      <c r="A98" s="1" t="s">
        <v>107</v>
      </c>
      <c r="B98" s="3">
        <v>2538733.2340000002</v>
      </c>
      <c r="C98" s="3">
        <v>474109.603</v>
      </c>
      <c r="D98" s="3">
        <v>414.19099999999997</v>
      </c>
      <c r="E98" s="13" t="s">
        <v>18</v>
      </c>
      <c r="F98" s="3">
        <v>414.85006713899998</v>
      </c>
      <c r="G98" s="3">
        <v>-0.65906713900000002</v>
      </c>
      <c r="H98" s="20"/>
      <c r="I98" s="20"/>
      <c r="J98" s="21"/>
      <c r="K98" s="24">
        <f t="shared" si="7"/>
        <v>-0.65906713900000002</v>
      </c>
      <c r="M98" s="22">
        <f t="shared" si="6"/>
        <v>0.65906713900000002</v>
      </c>
    </row>
    <row r="99" spans="1:13">
      <c r="A99" s="1" t="s">
        <v>112</v>
      </c>
      <c r="B99" s="3">
        <v>2475154.66</v>
      </c>
      <c r="C99" s="3">
        <v>485296.42</v>
      </c>
      <c r="D99" s="3">
        <v>448.88400000000001</v>
      </c>
      <c r="E99" s="13" t="s">
        <v>18</v>
      </c>
      <c r="F99" s="3">
        <v>448.94674682599998</v>
      </c>
      <c r="G99" s="3">
        <v>-6.2746826000000006E-2</v>
      </c>
      <c r="H99" s="20"/>
      <c r="I99" s="20"/>
      <c r="J99" s="21"/>
      <c r="K99" s="24">
        <f t="shared" si="7"/>
        <v>-6.2746826000000006E-2</v>
      </c>
      <c r="M99" s="22">
        <f>ABS(G99)</f>
        <v>6.2746826000000006E-2</v>
      </c>
    </row>
    <row r="100" spans="1:13">
      <c r="A100" s="1" t="s">
        <v>119</v>
      </c>
      <c r="B100" s="3">
        <v>2477787.2990000001</v>
      </c>
      <c r="C100" s="3">
        <v>548080.81700000004</v>
      </c>
      <c r="D100" s="3">
        <v>570.47500000000002</v>
      </c>
      <c r="E100" s="13" t="s">
        <v>18</v>
      </c>
      <c r="F100" s="3">
        <v>570.63806152300003</v>
      </c>
      <c r="G100" s="3">
        <v>-0.16306152300000001</v>
      </c>
      <c r="H100" s="20"/>
      <c r="I100" s="20"/>
      <c r="J100" s="21"/>
      <c r="K100" s="24">
        <f t="shared" si="7"/>
        <v>-0.16306152300000001</v>
      </c>
      <c r="M100" s="22">
        <f>ABS(G100)</f>
        <v>0.16306152300000001</v>
      </c>
    </row>
    <row r="101" spans="1:13">
      <c r="A101" s="1" t="s">
        <v>74</v>
      </c>
      <c r="B101" s="3">
        <v>2564753.0060000001</v>
      </c>
      <c r="C101" s="3">
        <v>458026.62900000002</v>
      </c>
      <c r="D101" s="3">
        <v>405.20600000000002</v>
      </c>
      <c r="E101" s="13" t="s">
        <v>18</v>
      </c>
      <c r="F101" s="3">
        <v>404.78634643599997</v>
      </c>
      <c r="G101" s="3">
        <v>0.41965356399999998</v>
      </c>
      <c r="H101" s="20"/>
      <c r="I101" s="20"/>
      <c r="J101" s="21"/>
      <c r="K101" s="24">
        <f t="shared" si="7"/>
        <v>0.41965356399999998</v>
      </c>
      <c r="M101" s="22">
        <f>ABS(G101)</f>
        <v>0.41965356399999998</v>
      </c>
    </row>
    <row r="102" spans="1:13">
      <c r="A102" s="1" t="s">
        <v>121</v>
      </c>
      <c r="B102" s="3">
        <v>2533375.426</v>
      </c>
      <c r="C102" s="3">
        <v>547328.99800000002</v>
      </c>
      <c r="D102" s="3">
        <v>456.988</v>
      </c>
      <c r="E102" s="13" t="s">
        <v>18</v>
      </c>
      <c r="F102" s="3">
        <v>457.10720825200002</v>
      </c>
      <c r="G102" s="3">
        <v>-0.119208252</v>
      </c>
      <c r="H102" s="20"/>
      <c r="I102" s="20"/>
      <c r="J102" s="21"/>
      <c r="K102" s="24">
        <f t="shared" si="7"/>
        <v>-0.119208252</v>
      </c>
      <c r="M102" s="22">
        <f>ABS(G102)</f>
        <v>0.119208252</v>
      </c>
    </row>
    <row r="103" spans="1:13">
      <c r="A103" s="1" t="s">
        <v>123</v>
      </c>
      <c r="B103" s="3">
        <v>2491503.591</v>
      </c>
      <c r="C103" s="3">
        <v>506575.18699999998</v>
      </c>
      <c r="D103" s="3">
        <v>466.68200000000002</v>
      </c>
      <c r="E103" s="13" t="s">
        <v>18</v>
      </c>
      <c r="F103" s="3">
        <v>466.59982299799998</v>
      </c>
      <c r="G103" s="3">
        <v>8.2177001999999999E-2</v>
      </c>
      <c r="H103" s="20"/>
      <c r="I103" s="20"/>
      <c r="J103" s="21"/>
      <c r="K103" s="24">
        <f t="shared" si="7"/>
        <v>8.2177001999999999E-2</v>
      </c>
      <c r="M103" s="22">
        <f>ABS(G103)</f>
        <v>8.2177001999999999E-2</v>
      </c>
    </row>
    <row r="104" spans="1:13" ht="30.75" thickBot="1">
      <c r="F104" s="12"/>
      <c r="G104" s="26" t="s">
        <v>5</v>
      </c>
      <c r="H104" s="26" t="str">
        <f>+H1</f>
        <v>Hard Surface</v>
      </c>
      <c r="I104" s="26" t="str">
        <f>+I1</f>
        <v>Brush</v>
      </c>
      <c r="J104" s="26" t="str">
        <f>+J1</f>
        <v xml:space="preserve">Short Grass </v>
      </c>
      <c r="K104" s="26" t="str">
        <f>+L1</f>
        <v>Trees</v>
      </c>
      <c r="L104" s="26" t="str">
        <f>+K1</f>
        <v>Tall Grass</v>
      </c>
    </row>
    <row r="105" spans="1:13">
      <c r="F105" s="5" t="s">
        <v>23</v>
      </c>
      <c r="G105" s="27">
        <f t="shared" ref="G105:L105" si="8">COUNT(G2:G103)</f>
        <v>102</v>
      </c>
      <c r="H105" s="27">
        <f t="shared" si="8"/>
        <v>21</v>
      </c>
      <c r="I105" s="27">
        <f t="shared" si="8"/>
        <v>20</v>
      </c>
      <c r="J105" s="28">
        <f t="shared" si="8"/>
        <v>21</v>
      </c>
      <c r="K105" s="28">
        <f>COUNT(K2:K103)</f>
        <v>20</v>
      </c>
      <c r="L105" s="28">
        <f t="shared" si="8"/>
        <v>20</v>
      </c>
    </row>
    <row r="106" spans="1:13">
      <c r="F106" s="6" t="s">
        <v>7</v>
      </c>
      <c r="G106" s="29">
        <f t="shared" ref="G106:L106" si="9">AVERAGE(G2:G103)</f>
        <v>-6.7293646147057448E-2</v>
      </c>
      <c r="H106" s="29">
        <f t="shared" si="9"/>
        <v>8.9238722999999992E-2</v>
      </c>
      <c r="I106" s="29">
        <f t="shared" si="9"/>
        <v>-0.18407447500000002</v>
      </c>
      <c r="J106" s="30">
        <f t="shared" si="9"/>
        <v>3.7192975666666662E-2</v>
      </c>
      <c r="K106" s="30">
        <f>AVERAGE(K2:K103)</f>
        <v>-0.26642989504999498</v>
      </c>
      <c r="L106" s="30">
        <f t="shared" si="9"/>
        <v>-2.5446508899997992E-2</v>
      </c>
    </row>
    <row r="107" spans="1:13">
      <c r="F107" s="6" t="s">
        <v>8</v>
      </c>
      <c r="G107" s="29">
        <f t="shared" ref="G107:L107" si="10">STDEV(G2:G103)</f>
        <v>0.2808435154793596</v>
      </c>
      <c r="H107" s="29">
        <f t="shared" si="10"/>
        <v>0.20594190047817218</v>
      </c>
      <c r="I107" s="29">
        <f t="shared" si="10"/>
        <v>0.26638788459790813</v>
      </c>
      <c r="J107" s="30">
        <f t="shared" si="10"/>
        <v>0.18153737280914184</v>
      </c>
      <c r="K107" s="30">
        <f>STDEV(K2:K103)</f>
        <v>0.32310206487226045</v>
      </c>
      <c r="L107" s="30">
        <f t="shared" si="10"/>
        <v>0.25979055299179354</v>
      </c>
    </row>
    <row r="108" spans="1:13">
      <c r="F108" s="6" t="s">
        <v>9</v>
      </c>
      <c r="G108" s="29">
        <f t="shared" ref="G108:L108" si="11">MIN(G2:G103)</f>
        <v>-0.86620703099999996</v>
      </c>
      <c r="H108" s="29">
        <f t="shared" si="11"/>
        <v>-0.264884277</v>
      </c>
      <c r="I108" s="29">
        <f t="shared" si="11"/>
        <v>-0.77429541000000002</v>
      </c>
      <c r="J108" s="30">
        <f t="shared" si="11"/>
        <v>-0.35159130900000002</v>
      </c>
      <c r="K108" s="30">
        <f>MIN(K2:K103)</f>
        <v>-0.86620703099999996</v>
      </c>
      <c r="L108" s="30">
        <f t="shared" si="11"/>
        <v>-0.55857177700000005</v>
      </c>
    </row>
    <row r="109" spans="1:13">
      <c r="F109" s="6" t="s">
        <v>10</v>
      </c>
      <c r="G109" s="29">
        <f t="shared" ref="G109:L109" si="12">MAX(G2:G103)</f>
        <v>0.41965356399999998</v>
      </c>
      <c r="H109" s="29">
        <f t="shared" si="12"/>
        <v>0.40839013699999999</v>
      </c>
      <c r="I109" s="29">
        <f t="shared" si="12"/>
        <v>0.27494482399999998</v>
      </c>
      <c r="J109" s="30">
        <f t="shared" si="12"/>
        <v>0.36196655300000002</v>
      </c>
      <c r="K109" s="30">
        <f>MAX(K2:K103)</f>
        <v>0.41965356399999998</v>
      </c>
      <c r="L109" s="30">
        <f t="shared" si="12"/>
        <v>0.308072754</v>
      </c>
    </row>
    <row r="110" spans="1:13">
      <c r="F110" s="6" t="s">
        <v>11</v>
      </c>
      <c r="G110" s="29">
        <f t="shared" ref="G110:L110" si="13">SUMSQ(G2:G103)</f>
        <v>8.4280814496674026</v>
      </c>
      <c r="H110" s="29">
        <f t="shared" si="13"/>
        <v>1.0154758707873128</v>
      </c>
      <c r="I110" s="29">
        <f t="shared" si="13"/>
        <v>2.0259558430809324</v>
      </c>
      <c r="J110" s="30">
        <f t="shared" si="13"/>
        <v>0.68816602074667332</v>
      </c>
      <c r="K110" s="30">
        <f>SUMSQ(K2:K103)</f>
        <v>3.4032017216966763</v>
      </c>
      <c r="L110" s="30">
        <f t="shared" si="13"/>
        <v>1.2952819933558095</v>
      </c>
    </row>
    <row r="111" spans="1:13">
      <c r="F111" s="10" t="s">
        <v>12</v>
      </c>
      <c r="G111" s="23">
        <f t="shared" ref="G111:L111" si="14">SQRT(G110/G105)</f>
        <v>0.28745129936485442</v>
      </c>
      <c r="H111" s="23">
        <f t="shared" si="14"/>
        <v>0.21989996327197259</v>
      </c>
      <c r="I111" s="23">
        <f t="shared" si="14"/>
        <v>0.31827314079897884</v>
      </c>
      <c r="J111" s="23">
        <f t="shared" si="14"/>
        <v>0.18102433679410718</v>
      </c>
      <c r="K111" s="23">
        <f t="shared" si="14"/>
        <v>0.41250464977359202</v>
      </c>
      <c r="L111" s="23">
        <f t="shared" si="14"/>
        <v>0.25448791654573794</v>
      </c>
    </row>
    <row r="112" spans="1:13">
      <c r="F112" s="6" t="s">
        <v>13</v>
      </c>
      <c r="G112" s="29">
        <f t="shared" ref="G112:L112" si="15">G111*1.96</f>
        <v>0.56340454675511464</v>
      </c>
      <c r="H112" s="29">
        <f t="shared" si="15"/>
        <v>0.43100392801306625</v>
      </c>
      <c r="I112" s="29">
        <f t="shared" si="15"/>
        <v>0.62381535596599846</v>
      </c>
      <c r="J112" s="30">
        <f t="shared" si="15"/>
        <v>0.35480770011645008</v>
      </c>
      <c r="K112" s="30">
        <f t="shared" si="15"/>
        <v>0.80850911355624033</v>
      </c>
      <c r="L112" s="30">
        <f t="shared" si="15"/>
        <v>0.49879631642964634</v>
      </c>
    </row>
    <row r="113" spans="6:12">
      <c r="F113" s="7" t="s">
        <v>15</v>
      </c>
      <c r="G113" s="31">
        <f>PERCENTILE(M2:M103,0.95)</f>
        <v>0.57690115974999989</v>
      </c>
      <c r="H113" s="31">
        <f>PERCENTILE(M22:M42,0.95)</f>
        <v>0.36950293000000001</v>
      </c>
      <c r="I113" s="31">
        <f>PERCENTILE(M2:M21,0.95)</f>
        <v>0.6290145263000001</v>
      </c>
      <c r="J113" s="32">
        <f>PERCENTILE(M43:M63,0.95)</f>
        <v>0.35159130900000002</v>
      </c>
      <c r="K113" s="30">
        <f>PERCENTILE(M64:M83,0.95)</f>
        <v>0.50034438459999997</v>
      </c>
      <c r="L113" s="30">
        <f>PERCENTILE(M84:M103,0.95)</f>
        <v>0.72861289085000014</v>
      </c>
    </row>
    <row r="114" spans="6:12">
      <c r="F114" s="25" t="s">
        <v>22</v>
      </c>
    </row>
  </sheetData>
  <sortState ref="A2:M129">
    <sortCondition ref="E1"/>
  </sortState>
  <conditionalFormatting sqref="G111:L111">
    <cfRule type="cellIs" dxfId="0" priority="4" operator="notBetween">
      <formula>-0.61</formula>
      <formula>0.61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DSousa</dc:creator>
  <cp:lastModifiedBy>Tim Bohn</cp:lastModifiedBy>
  <dcterms:created xsi:type="dcterms:W3CDTF">2010-12-30T20:24:52Z</dcterms:created>
  <dcterms:modified xsi:type="dcterms:W3CDTF">2014-12-31T21:08:12Z</dcterms:modified>
</cp:coreProperties>
</file>