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4\141004\"/>
    </mc:Choice>
  </mc:AlternateContent>
  <bookViews>
    <workbookView xWindow="120" yWindow="105" windowWidth="19020" windowHeight="11895"/>
  </bookViews>
  <sheets>
    <sheet name="FGDC STD - RMSE EQUAL" sheetId="3" r:id="rId1"/>
    <sheet name="FGDC STD - RMSE NOT EQUAL" sheetId="4" r:id="rId2"/>
  </sheets>
  <definedNames>
    <definedName name="_xlnm.Print_Area" localSheetId="0">'FGDC STD - RMSE EQUAL'!$A$40:$K$78</definedName>
  </definedNames>
  <calcPr calcId="152511"/>
</workbook>
</file>

<file path=xl/calcChain.xml><?xml version="1.0" encoding="utf-8"?>
<calcChain xmlns="http://schemas.openxmlformats.org/spreadsheetml/2006/main">
  <c r="I60" i="3" l="1"/>
  <c r="J74" i="3" l="1"/>
  <c r="I74" i="3"/>
  <c r="K72" i="3"/>
  <c r="K73" i="3"/>
  <c r="J72" i="3"/>
  <c r="J73" i="3"/>
  <c r="I72" i="3"/>
  <c r="I73" i="3"/>
  <c r="E72" i="3"/>
  <c r="F72" i="3" s="1"/>
  <c r="E73" i="3"/>
  <c r="F73" i="3" s="1"/>
  <c r="I34" i="3"/>
  <c r="J34" i="3" s="1"/>
  <c r="I35" i="3"/>
  <c r="J35" i="3" s="1"/>
  <c r="E34" i="3"/>
  <c r="F34" i="3" s="1"/>
  <c r="E35" i="3"/>
  <c r="F35" i="3" s="1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4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1" i="3"/>
  <c r="I62" i="3"/>
  <c r="I63" i="3"/>
  <c r="I64" i="3"/>
  <c r="I65" i="3"/>
  <c r="I66" i="3"/>
  <c r="I67" i="3"/>
  <c r="I68" i="3"/>
  <c r="I69" i="3"/>
  <c r="I70" i="3"/>
  <c r="I71" i="3"/>
  <c r="K46" i="3"/>
  <c r="J46" i="3"/>
  <c r="I46" i="3"/>
  <c r="E47" i="3"/>
  <c r="F47" i="3" s="1"/>
  <c r="E48" i="3"/>
  <c r="F48" i="3" s="1"/>
  <c r="E49" i="3"/>
  <c r="F49" i="3" s="1"/>
  <c r="E50" i="3"/>
  <c r="F50" i="3" s="1"/>
  <c r="E51" i="3"/>
  <c r="F51" i="3" s="1"/>
  <c r="E52" i="3"/>
  <c r="F52" i="3" s="1"/>
  <c r="E53" i="3"/>
  <c r="F53" i="3" s="1"/>
  <c r="E54" i="3"/>
  <c r="F54" i="3" s="1"/>
  <c r="E55" i="3"/>
  <c r="F55" i="3" s="1"/>
  <c r="E56" i="3"/>
  <c r="F56" i="3" s="1"/>
  <c r="E57" i="3"/>
  <c r="F57" i="3" s="1"/>
  <c r="E58" i="3"/>
  <c r="F58" i="3" s="1"/>
  <c r="E59" i="3"/>
  <c r="F59" i="3" s="1"/>
  <c r="E60" i="3"/>
  <c r="F60" i="3" s="1"/>
  <c r="E61" i="3"/>
  <c r="F61" i="3" s="1"/>
  <c r="E62" i="3"/>
  <c r="F62" i="3" s="1"/>
  <c r="E63" i="3"/>
  <c r="F63" i="3" s="1"/>
  <c r="E64" i="3"/>
  <c r="F64" i="3" s="1"/>
  <c r="E65" i="3"/>
  <c r="F65" i="3" s="1"/>
  <c r="E66" i="3"/>
  <c r="F66" i="3" s="1"/>
  <c r="E67" i="3"/>
  <c r="F67" i="3" s="1"/>
  <c r="E68" i="3"/>
  <c r="F68" i="3" s="1"/>
  <c r="E69" i="3"/>
  <c r="F69" i="3" s="1"/>
  <c r="E70" i="3"/>
  <c r="F70" i="3" s="1"/>
  <c r="E71" i="3"/>
  <c r="F71" i="3" s="1"/>
  <c r="E74" i="3"/>
  <c r="F74" i="3" s="1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3" i="3"/>
  <c r="J33" i="3" s="1"/>
  <c r="E46" i="3"/>
  <c r="F46" i="3" s="1"/>
  <c r="I9" i="3"/>
  <c r="J9" i="3" s="1"/>
  <c r="I8" i="3"/>
  <c r="J8" i="3" s="1"/>
  <c r="I7" i="3"/>
  <c r="J7" i="3" s="1"/>
  <c r="E7" i="3"/>
  <c r="F7" i="3" s="1"/>
  <c r="K27" i="3" l="1"/>
  <c r="L27" i="3" s="1"/>
  <c r="K33" i="3"/>
  <c r="L33" i="3" s="1"/>
  <c r="K29" i="3"/>
  <c r="L29" i="3" s="1"/>
  <c r="K24" i="3"/>
  <c r="L24" i="3" s="1"/>
  <c r="K14" i="3"/>
  <c r="L14" i="3" s="1"/>
  <c r="K20" i="3"/>
  <c r="L20" i="3" s="1"/>
  <c r="K12" i="3"/>
  <c r="L12" i="3" s="1"/>
  <c r="K19" i="3"/>
  <c r="L19" i="3" s="1"/>
  <c r="K13" i="3"/>
  <c r="L13" i="3" s="1"/>
  <c r="K32" i="3"/>
  <c r="L32" i="3" s="1"/>
  <c r="K26" i="3"/>
  <c r="L26" i="3" s="1"/>
  <c r="K23" i="3"/>
  <c r="L23" i="3" s="1"/>
  <c r="K21" i="3"/>
  <c r="L21" i="3" s="1"/>
  <c r="K18" i="3"/>
  <c r="L18" i="3" s="1"/>
  <c r="K15" i="3"/>
  <c r="L15" i="3" s="1"/>
  <c r="K16" i="3"/>
  <c r="L16" i="3" s="1"/>
  <c r="K31" i="3"/>
  <c r="L31" i="3" s="1"/>
  <c r="K28" i="3"/>
  <c r="L28" i="3" s="1"/>
  <c r="K25" i="3"/>
  <c r="L25" i="3" s="1"/>
  <c r="K22" i="3"/>
  <c r="L22" i="3" s="1"/>
  <c r="K9" i="3"/>
  <c r="L9" i="3" s="1"/>
  <c r="K35" i="3"/>
  <c r="L35" i="3" s="1"/>
  <c r="K7" i="3"/>
  <c r="K30" i="3"/>
  <c r="L30" i="3" s="1"/>
  <c r="K17" i="3"/>
  <c r="L17" i="3" s="1"/>
  <c r="K8" i="3"/>
  <c r="L8" i="3" s="1"/>
  <c r="K10" i="3"/>
  <c r="L10" i="3" s="1"/>
  <c r="K11" i="3"/>
  <c r="L11" i="3" s="1"/>
  <c r="F75" i="3"/>
  <c r="F76" i="3" s="1"/>
  <c r="F77" i="3" s="1"/>
  <c r="F78" i="3" s="1"/>
  <c r="K34" i="3"/>
  <c r="L34" i="3" s="1"/>
  <c r="K36" i="3" l="1"/>
  <c r="K37" i="3" s="1"/>
  <c r="K38" i="3" s="1"/>
  <c r="K39" i="3" s="1"/>
  <c r="L7" i="3"/>
</calcChain>
</file>

<file path=xl/comments1.xml><?xml version="1.0" encoding="utf-8"?>
<comments xmlns="http://schemas.openxmlformats.org/spreadsheetml/2006/main">
  <authors>
    <author>Darren Townsend</author>
  </authors>
  <commentList>
    <comment ref="J16" authorId="0" shapeId="0">
      <text>
        <r>
          <rPr>
            <b/>
            <sz val="8"/>
            <color indexed="81"/>
            <rFont val="Tahoma"/>
            <family val="2"/>
          </rPr>
          <t>Darren Townsend:</t>
        </r>
        <r>
          <rPr>
            <sz val="8"/>
            <color indexed="81"/>
            <rFont val="Tahoma"/>
            <family val="2"/>
          </rPr>
          <t xml:space="preserve">
RMSEmin = the smaller value of RMSEx and RMSEy.
RMSEmax = the larger of the two values.
Should be between 0.6 and 1.0</t>
        </r>
      </text>
    </comment>
  </commentList>
</comments>
</file>

<file path=xl/sharedStrings.xml><?xml version="1.0" encoding="utf-8"?>
<sst xmlns="http://schemas.openxmlformats.org/spreadsheetml/2006/main" count="183" uniqueCount="74">
  <si>
    <t>Description</t>
  </si>
  <si>
    <t>diff in x</t>
  </si>
  <si>
    <t>squared diff in x</t>
  </si>
  <si>
    <t>diff in y</t>
  </si>
  <si>
    <t>(1)</t>
  </si>
  <si>
    <t>(2)</t>
  </si>
  <si>
    <t>(1)+(2)</t>
  </si>
  <si>
    <t>square root of</t>
  </si>
  <si>
    <t>[(1)+(2)]</t>
  </si>
  <si>
    <t>diff in z</t>
  </si>
  <si>
    <t>squared diff in z</t>
  </si>
  <si>
    <t>sum:</t>
  </si>
  <si>
    <t>average:</t>
  </si>
  <si>
    <t>95% Accuracy per (NSSDA):</t>
  </si>
  <si>
    <t>RMSEr:</t>
  </si>
  <si>
    <t>squared diff in y</t>
  </si>
  <si>
    <t>Site</t>
  </si>
  <si>
    <t>x1 (observed)</t>
  </si>
  <si>
    <t>x2 (observed)</t>
  </si>
  <si>
    <t>y1 (observed)</t>
  </si>
  <si>
    <t>y2 (observed)</t>
  </si>
  <si>
    <t>z1 (observed)</t>
  </si>
  <si>
    <t>z2 (observed)</t>
  </si>
  <si>
    <t>Average (x)</t>
  </si>
  <si>
    <t>Average (y)</t>
  </si>
  <si>
    <t>Average (z)</t>
  </si>
  <si>
    <t>All values in U.S. Survey Feet (NAD83)</t>
  </si>
  <si>
    <t>LOCAL ACCURACY OF PHOTO IDENTIFICATION POINTS - HORIZONTAL</t>
  </si>
  <si>
    <t>All values in U.S. Survey Feet (NAVD88)</t>
  </si>
  <si>
    <t>LOCAL ACCURACY OF PHOTO IDENTIFICATION POINTS - VERTICAL</t>
  </si>
  <si>
    <t>FINAL PHOTO IDENTIFICATION POINT COORDINATES (NAD83)</t>
  </si>
  <si>
    <t>AT-1</t>
  </si>
  <si>
    <t>AT-2</t>
  </si>
  <si>
    <t>AT-3</t>
  </si>
  <si>
    <t>AT-4</t>
  </si>
  <si>
    <t>AT-5</t>
  </si>
  <si>
    <t>AT-6</t>
  </si>
  <si>
    <t>AT-7</t>
  </si>
  <si>
    <t>AT-8</t>
  </si>
  <si>
    <t>AT-9</t>
  </si>
  <si>
    <t>AT-10</t>
  </si>
  <si>
    <t>AT-11</t>
  </si>
  <si>
    <t>AT-12</t>
  </si>
  <si>
    <t>AT-13</t>
  </si>
  <si>
    <t>AT-14</t>
  </si>
  <si>
    <t>AT-15</t>
  </si>
  <si>
    <t>AT-17</t>
  </si>
  <si>
    <t>AT-18</t>
  </si>
  <si>
    <t>AT-19</t>
  </si>
  <si>
    <t>AT-20</t>
  </si>
  <si>
    <t>AT-21</t>
  </si>
  <si>
    <t>AT-22</t>
  </si>
  <si>
    <t>AT-23</t>
  </si>
  <si>
    <t>AT-24</t>
  </si>
  <si>
    <t>AT-25</t>
  </si>
  <si>
    <t>AT-26</t>
  </si>
  <si>
    <t>AT-27</t>
  </si>
  <si>
    <t>AT-28</t>
  </si>
  <si>
    <t>AT-29</t>
  </si>
  <si>
    <t>AT-30</t>
  </si>
  <si>
    <t>TURN ARROW TIP</t>
  </si>
  <si>
    <t>COR OF CONC DRIVE</t>
  </si>
  <si>
    <t>INTER OF PAINT STRIPE AND BRIDGE</t>
  </si>
  <si>
    <t>COR OF CONC SLAB</t>
  </si>
  <si>
    <t>COR OF S/W</t>
  </si>
  <si>
    <t>COR CHEVON STRIPE</t>
  </si>
  <si>
    <t>COR OF STOP BAR</t>
  </si>
  <si>
    <t>COR OF CONC S/W</t>
  </si>
  <si>
    <t>END OF PAINT STRIPE</t>
  </si>
  <si>
    <t>COR OF CHEVRON STRIPE</t>
  </si>
  <si>
    <t>COR OF PAINT STRIPE</t>
  </si>
  <si>
    <t>PAVEMENT SHOT 26</t>
  </si>
  <si>
    <t>PAVEMENT SHOT 17</t>
  </si>
  <si>
    <t>COR OF SEAWALL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</si>
</sst>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00E+00"/>
    <numFmt numFmtId="167" formatCode="0.0"/>
  </numFmts>
  <fonts count="23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2" applyNumberFormat="0" applyAlignment="0" applyProtection="0"/>
    <xf numFmtId="0" fontId="7" fillId="28" borderId="13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2" applyNumberFormat="0" applyAlignment="0" applyProtection="0"/>
    <xf numFmtId="0" fontId="14" fillId="0" borderId="17" applyNumberFormat="0" applyFill="0" applyAlignment="0" applyProtection="0"/>
    <xf numFmtId="0" fontId="15" fillId="31" borderId="0" applyNumberFormat="0" applyBorder="0" applyAlignment="0" applyProtection="0"/>
    <xf numFmtId="0" fontId="3" fillId="32" borderId="18" applyNumberFormat="0" applyFont="0" applyAlignment="0" applyProtection="0"/>
    <xf numFmtId="0" fontId="16" fillId="27" borderId="19" applyNumberFormat="0" applyAlignment="0" applyProtection="0"/>
    <xf numFmtId="0" fontId="17" fillId="0" borderId="0" applyNumberFormat="0" applyFill="0" applyBorder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49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20" fillId="0" borderId="0" xfId="0" applyFont="1" applyAlignment="1">
      <alignment horizontal="left"/>
    </xf>
    <xf numFmtId="49" fontId="18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right"/>
    </xf>
    <xf numFmtId="166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21" fillId="0" borderId="0" xfId="0" applyFont="1" applyAlignment="1">
      <alignment horizontal="left"/>
    </xf>
    <xf numFmtId="167" fontId="0" fillId="0" borderId="0" xfId="0" applyNumberFormat="1"/>
    <xf numFmtId="0" fontId="18" fillId="0" borderId="0" xfId="0" applyFont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18" fillId="0" borderId="0" xfId="0" applyFont="1" applyBorder="1"/>
    <xf numFmtId="0" fontId="0" fillId="0" borderId="0" xfId="0" applyBorder="1" applyAlignment="1">
      <alignment horizontal="center" vertical="center"/>
    </xf>
    <xf numFmtId="166" fontId="0" fillId="0" borderId="2" xfId="0" applyNumberFormat="1" applyFill="1" applyBorder="1" applyAlignment="1">
      <alignment horizontal="right"/>
    </xf>
    <xf numFmtId="165" fontId="0" fillId="0" borderId="3" xfId="0" applyNumberFormat="1" applyFill="1" applyBorder="1" applyAlignment="1">
      <alignment horizontal="right"/>
    </xf>
    <xf numFmtId="0" fontId="0" fillId="0" borderId="5" xfId="0" applyFill="1" applyBorder="1" applyAlignment="1">
      <alignment horizontal="center" vertical="center"/>
    </xf>
    <xf numFmtId="165" fontId="0" fillId="0" borderId="6" xfId="0" applyNumberFormat="1" applyFill="1" applyBorder="1" applyAlignment="1">
      <alignment horizontal="right"/>
    </xf>
    <xf numFmtId="166" fontId="0" fillId="0" borderId="4" xfId="0" applyNumberFormat="1" applyFill="1" applyBorder="1" applyAlignment="1">
      <alignment horizontal="right"/>
    </xf>
    <xf numFmtId="0" fontId="0" fillId="0" borderId="8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right"/>
    </xf>
    <xf numFmtId="0" fontId="0" fillId="0" borderId="9" xfId="0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right"/>
    </xf>
    <xf numFmtId="166" fontId="0" fillId="0" borderId="7" xfId="0" applyNumberFormat="1" applyFill="1" applyBorder="1" applyAlignment="1">
      <alignment horizontal="right"/>
    </xf>
    <xf numFmtId="0" fontId="0" fillId="0" borderId="0" xfId="0"/>
    <xf numFmtId="166" fontId="0" fillId="0" borderId="6" xfId="0" applyNumberFormat="1" applyFill="1" applyBorder="1" applyAlignment="1">
      <alignment horizontal="right"/>
    </xf>
    <xf numFmtId="166" fontId="0" fillId="0" borderId="3" xfId="0" applyNumberFormat="1" applyFill="1" applyBorder="1" applyAlignment="1">
      <alignment horizontal="right"/>
    </xf>
    <xf numFmtId="166" fontId="0" fillId="0" borderId="10" xfId="0" applyNumberFormat="1" applyFill="1" applyBorder="1" applyAlignment="1">
      <alignment horizontal="right"/>
    </xf>
    <xf numFmtId="164" fontId="0" fillId="0" borderId="4" xfId="0" applyNumberFormat="1" applyFill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0" fontId="0" fillId="0" borderId="0" xfId="0" applyFill="1"/>
    <xf numFmtId="49" fontId="18" fillId="0" borderId="0" xfId="0" applyNumberFormat="1" applyFont="1" applyFill="1" applyBorder="1" applyAlignment="1">
      <alignment horizontal="center"/>
    </xf>
    <xf numFmtId="164" fontId="22" fillId="0" borderId="2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center" vertical="center"/>
    </xf>
    <xf numFmtId="164" fontId="0" fillId="0" borderId="2" xfId="0" applyNumberFormat="1" applyBorder="1"/>
    <xf numFmtId="0" fontId="18" fillId="0" borderId="0" xfId="0" applyFont="1" applyAlignment="1">
      <alignment horizontal="center"/>
    </xf>
    <xf numFmtId="0" fontId="0" fillId="0" borderId="4" xfId="0" applyFont="1" applyBorder="1"/>
    <xf numFmtId="0" fontId="0" fillId="0" borderId="2" xfId="0" applyFont="1" applyBorder="1"/>
    <xf numFmtId="0" fontId="0" fillId="0" borderId="2" xfId="0" applyBorder="1"/>
    <xf numFmtId="0" fontId="0" fillId="0" borderId="7" xfId="0" applyBorder="1"/>
    <xf numFmtId="165" fontId="0" fillId="0" borderId="4" xfId="0" applyNumberFormat="1" applyBorder="1"/>
    <xf numFmtId="165" fontId="0" fillId="0" borderId="2" xfId="0" applyNumberFormat="1" applyBorder="1"/>
    <xf numFmtId="165" fontId="0" fillId="0" borderId="7" xfId="0" applyNumberFormat="1" applyBorder="1"/>
    <xf numFmtId="164" fontId="0" fillId="0" borderId="4" xfId="0" applyNumberFormat="1" applyBorder="1"/>
    <xf numFmtId="164" fontId="0" fillId="0" borderId="7" xfId="0" applyNumberFormat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7" xfId="0" applyNumberFormat="1" applyBorder="1"/>
    <xf numFmtId="4" fontId="0" fillId="0" borderId="10" xfId="0" applyNumberForma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workbookViewId="0">
      <selection activeCell="I55" sqref="I55"/>
    </sheetView>
  </sheetViews>
  <sheetFormatPr defaultRowHeight="15" x14ac:dyDescent="0.25"/>
  <cols>
    <col min="2" max="2" width="31.140625" customWidth="1"/>
    <col min="3" max="4" width="15.7109375" customWidth="1"/>
    <col min="5" max="5" width="14.28515625" customWidth="1"/>
    <col min="6" max="6" width="15.85546875" customWidth="1"/>
    <col min="7" max="8" width="15.7109375" customWidth="1"/>
    <col min="9" max="9" width="12" customWidth="1"/>
    <col min="10" max="10" width="15.85546875" customWidth="1"/>
    <col min="11" max="11" width="13.5703125" customWidth="1"/>
    <col min="12" max="12" width="13.7109375" customWidth="1"/>
  </cols>
  <sheetData>
    <row r="1" spans="1:12" x14ac:dyDescent="0.25">
      <c r="A1" s="2"/>
    </row>
    <row r="2" spans="1:12" x14ac:dyDescent="0.25">
      <c r="A2" s="2" t="s">
        <v>27</v>
      </c>
    </row>
    <row r="3" spans="1:12" x14ac:dyDescent="0.25">
      <c r="A3" s="8" t="s">
        <v>26</v>
      </c>
    </row>
    <row r="5" spans="1:12" s="1" customFormat="1" x14ac:dyDescent="0.25">
      <c r="A5" s="15" t="s">
        <v>16</v>
      </c>
      <c r="B5" s="3" t="s">
        <v>0</v>
      </c>
      <c r="C5" s="3" t="s">
        <v>17</v>
      </c>
      <c r="D5" s="3" t="s">
        <v>18</v>
      </c>
      <c r="E5" s="3" t="s">
        <v>1</v>
      </c>
      <c r="F5" s="3" t="s">
        <v>2</v>
      </c>
      <c r="G5" s="3" t="s">
        <v>19</v>
      </c>
      <c r="H5" s="3" t="s">
        <v>20</v>
      </c>
      <c r="I5" s="3" t="s">
        <v>3</v>
      </c>
      <c r="J5" s="3" t="s">
        <v>15</v>
      </c>
      <c r="K5" s="3" t="s">
        <v>6</v>
      </c>
      <c r="L5" s="4" t="s">
        <v>7</v>
      </c>
    </row>
    <row r="6" spans="1:12" ht="15.75" thickBot="1" x14ac:dyDescent="0.3">
      <c r="A6" s="20"/>
      <c r="B6" s="3"/>
      <c r="C6" s="3"/>
      <c r="D6" s="3"/>
      <c r="E6" s="3"/>
      <c r="F6" s="3" t="s">
        <v>4</v>
      </c>
      <c r="G6" s="3"/>
      <c r="H6" s="3"/>
      <c r="I6" s="3"/>
      <c r="J6" s="3" t="s">
        <v>5</v>
      </c>
      <c r="K6" s="3"/>
      <c r="L6" s="4" t="s">
        <v>8</v>
      </c>
    </row>
    <row r="7" spans="1:12" x14ac:dyDescent="0.25">
      <c r="A7" s="28" t="s">
        <v>31</v>
      </c>
      <c r="B7" s="43" t="s">
        <v>60</v>
      </c>
      <c r="C7" s="47">
        <v>700135.58900000004</v>
      </c>
      <c r="D7" s="47">
        <v>700135.60400000005</v>
      </c>
      <c r="E7" s="35">
        <f t="shared" ref="E7:E35" si="0">C7-D7</f>
        <v>-1.5000000013969839E-2</v>
      </c>
      <c r="F7" s="25">
        <f t="shared" ref="F7:F35" si="1">E7*E7</f>
        <v>2.2500000041909515E-4</v>
      </c>
      <c r="G7" s="47">
        <v>1312291.5360000001</v>
      </c>
      <c r="H7" s="47">
        <v>1312291.4839999999</v>
      </c>
      <c r="I7" s="35">
        <f t="shared" ref="I7:I35" si="2">G7-H7</f>
        <v>5.2000000141561031E-2</v>
      </c>
      <c r="J7" s="25">
        <f t="shared" ref="J7:J35" si="3">I7*I7</f>
        <v>2.7040000147223473E-3</v>
      </c>
      <c r="K7" s="25">
        <f t="shared" ref="K7:K35" si="4">F7+J7</f>
        <v>2.9290000151414425E-3</v>
      </c>
      <c r="L7" s="24">
        <f t="shared" ref="L7:L35" si="5">SQRT(K7)</f>
        <v>5.4120236650826305E-2</v>
      </c>
    </row>
    <row r="8" spans="1:12" x14ac:dyDescent="0.25">
      <c r="A8" s="26" t="s">
        <v>32</v>
      </c>
      <c r="B8" s="44" t="s">
        <v>60</v>
      </c>
      <c r="C8" s="48">
        <v>719199.68</v>
      </c>
      <c r="D8" s="48">
        <v>719199.68900000001</v>
      </c>
      <c r="E8" s="27">
        <f t="shared" si="0"/>
        <v>-8.9999999618157744E-3</v>
      </c>
      <c r="F8" s="21">
        <f t="shared" si="1"/>
        <v>8.0999999312683941E-5</v>
      </c>
      <c r="G8" s="48">
        <v>1310939.19</v>
      </c>
      <c r="H8" s="48">
        <v>1310939.186</v>
      </c>
      <c r="I8" s="27">
        <f t="shared" si="2"/>
        <v>3.9999999571591616E-3</v>
      </c>
      <c r="J8" s="21">
        <f t="shared" si="3"/>
        <v>1.5999999657273294E-5</v>
      </c>
      <c r="K8" s="21">
        <f t="shared" si="4"/>
        <v>9.6999998969957236E-5</v>
      </c>
      <c r="L8" s="22">
        <f t="shared" si="5"/>
        <v>9.8488577495036058E-3</v>
      </c>
    </row>
    <row r="9" spans="1:12" x14ac:dyDescent="0.25">
      <c r="A9" s="26" t="s">
        <v>33</v>
      </c>
      <c r="B9" s="44" t="s">
        <v>64</v>
      </c>
      <c r="C9" s="48">
        <v>710238.897</v>
      </c>
      <c r="D9" s="48">
        <v>710238.82799999998</v>
      </c>
      <c r="E9" s="27">
        <f t="shared" si="0"/>
        <v>6.9000000017695129E-2</v>
      </c>
      <c r="F9" s="21">
        <f t="shared" si="1"/>
        <v>4.7610000024419282E-3</v>
      </c>
      <c r="G9" s="48">
        <v>1297768.746</v>
      </c>
      <c r="H9" s="48">
        <v>1297768.702</v>
      </c>
      <c r="I9" s="27">
        <f t="shared" si="2"/>
        <v>4.3999999994412065E-2</v>
      </c>
      <c r="J9" s="21">
        <f t="shared" si="3"/>
        <v>1.9359999995082616E-3</v>
      </c>
      <c r="K9" s="21">
        <f t="shared" si="4"/>
        <v>6.6970000019501898E-3</v>
      </c>
      <c r="L9" s="22">
        <f t="shared" si="5"/>
        <v>8.1835200262174404E-2</v>
      </c>
    </row>
    <row r="10" spans="1:12" s="31" customFormat="1" x14ac:dyDescent="0.25">
      <c r="A10" s="26" t="s">
        <v>34</v>
      </c>
      <c r="B10" s="44" t="s">
        <v>65</v>
      </c>
      <c r="C10" s="48">
        <v>716765.04299999995</v>
      </c>
      <c r="D10" s="48">
        <v>716764.995</v>
      </c>
      <c r="E10" s="27">
        <f t="shared" si="0"/>
        <v>4.7999999951571226E-2</v>
      </c>
      <c r="F10" s="21">
        <f t="shared" si="1"/>
        <v>2.3039999953508375E-3</v>
      </c>
      <c r="G10" s="48">
        <v>1297671.591</v>
      </c>
      <c r="H10" s="48">
        <v>1297671.584</v>
      </c>
      <c r="I10" s="27">
        <f t="shared" si="2"/>
        <v>6.9999999832361937E-3</v>
      </c>
      <c r="J10" s="21">
        <f t="shared" si="3"/>
        <v>4.8999999765306711E-5</v>
      </c>
      <c r="K10" s="21">
        <f t="shared" si="4"/>
        <v>2.3529999951161442E-3</v>
      </c>
      <c r="L10" s="22">
        <f t="shared" si="5"/>
        <v>4.8507731292198611E-2</v>
      </c>
    </row>
    <row r="11" spans="1:12" s="31" customFormat="1" x14ac:dyDescent="0.25">
      <c r="A11" s="26" t="s">
        <v>35</v>
      </c>
      <c r="B11" s="44" t="s">
        <v>61</v>
      </c>
      <c r="C11" s="48">
        <v>715293.91500000004</v>
      </c>
      <c r="D11" s="48">
        <v>715293.80700000003</v>
      </c>
      <c r="E11" s="27">
        <f t="shared" si="0"/>
        <v>0.10800000000745058</v>
      </c>
      <c r="F11" s="21">
        <f t="shared" si="1"/>
        <v>1.1664000001609325E-2</v>
      </c>
      <c r="G11" s="48">
        <v>1267475.067</v>
      </c>
      <c r="H11" s="48">
        <v>1267474.9909999999</v>
      </c>
      <c r="I11" s="27">
        <f t="shared" si="2"/>
        <v>7.6000000117346644E-2</v>
      </c>
      <c r="J11" s="21">
        <f t="shared" si="3"/>
        <v>5.7760000178366903E-3</v>
      </c>
      <c r="K11" s="21">
        <f t="shared" si="4"/>
        <v>1.7440000019446015E-2</v>
      </c>
      <c r="L11" s="22">
        <f t="shared" si="5"/>
        <v>0.13206059222737879</v>
      </c>
    </row>
    <row r="12" spans="1:12" s="31" customFormat="1" x14ac:dyDescent="0.25">
      <c r="A12" s="26" t="s">
        <v>36</v>
      </c>
      <c r="B12" s="44" t="s">
        <v>62</v>
      </c>
      <c r="C12" s="48">
        <v>720761.72199999995</v>
      </c>
      <c r="D12" s="48">
        <v>720761.74</v>
      </c>
      <c r="E12" s="27">
        <f t="shared" si="0"/>
        <v>-1.8000000040046871E-2</v>
      </c>
      <c r="F12" s="21">
        <f t="shared" si="1"/>
        <v>3.2400000144168733E-4</v>
      </c>
      <c r="G12" s="48">
        <v>1267685.6529999999</v>
      </c>
      <c r="H12" s="48">
        <v>1267685.6950000001</v>
      </c>
      <c r="I12" s="27">
        <f t="shared" si="2"/>
        <v>-4.2000000132247806E-2</v>
      </c>
      <c r="J12" s="21">
        <f t="shared" si="3"/>
        <v>1.7640000111088156E-3</v>
      </c>
      <c r="K12" s="21">
        <f t="shared" si="4"/>
        <v>2.0880000125505028E-3</v>
      </c>
      <c r="L12" s="22">
        <f t="shared" si="5"/>
        <v>4.5694638772513597E-2</v>
      </c>
    </row>
    <row r="13" spans="1:12" s="31" customFormat="1" x14ac:dyDescent="0.25">
      <c r="A13" s="26" t="s">
        <v>37</v>
      </c>
      <c r="B13" s="44" t="s">
        <v>66</v>
      </c>
      <c r="C13" s="48">
        <v>725819.96299999999</v>
      </c>
      <c r="D13" s="48">
        <v>725820.04700000002</v>
      </c>
      <c r="E13" s="27">
        <f t="shared" si="0"/>
        <v>-8.4000000031664968E-2</v>
      </c>
      <c r="F13" s="21">
        <f t="shared" si="1"/>
        <v>7.0560000053197149E-3</v>
      </c>
      <c r="G13" s="48">
        <v>1242438.5530000001</v>
      </c>
      <c r="H13" s="48">
        <v>1242438.5449999999</v>
      </c>
      <c r="I13" s="27">
        <f t="shared" si="2"/>
        <v>8.0000001471489668E-3</v>
      </c>
      <c r="J13" s="21">
        <f t="shared" si="3"/>
        <v>6.400000235438349E-5</v>
      </c>
      <c r="K13" s="21">
        <f t="shared" si="4"/>
        <v>7.1200000076740988E-3</v>
      </c>
      <c r="L13" s="22">
        <f t="shared" si="5"/>
        <v>8.4380092484389338E-2</v>
      </c>
    </row>
    <row r="14" spans="1:12" s="31" customFormat="1" x14ac:dyDescent="0.25">
      <c r="A14" s="26" t="s">
        <v>38</v>
      </c>
      <c r="B14" s="44" t="s">
        <v>61</v>
      </c>
      <c r="C14" s="48">
        <v>734951.79399999999</v>
      </c>
      <c r="D14" s="48">
        <v>734951.73300000001</v>
      </c>
      <c r="E14" s="27">
        <f t="shared" si="0"/>
        <v>6.0999999986961484E-2</v>
      </c>
      <c r="F14" s="21">
        <f t="shared" si="1"/>
        <v>3.720999998409301E-3</v>
      </c>
      <c r="G14" s="48">
        <v>1241245.071</v>
      </c>
      <c r="H14" s="48">
        <v>1241244.9879999999</v>
      </c>
      <c r="I14" s="27">
        <f t="shared" si="2"/>
        <v>8.3000000100582838E-2</v>
      </c>
      <c r="J14" s="21">
        <f t="shared" si="3"/>
        <v>6.8890000166967509E-3</v>
      </c>
      <c r="K14" s="21">
        <f t="shared" si="4"/>
        <v>1.0610000015106051E-2</v>
      </c>
      <c r="L14" s="22">
        <f t="shared" si="5"/>
        <v>0.10300485432787161</v>
      </c>
    </row>
    <row r="15" spans="1:12" s="31" customFormat="1" x14ac:dyDescent="0.25">
      <c r="A15" s="26" t="s">
        <v>39</v>
      </c>
      <c r="B15" s="44" t="s">
        <v>66</v>
      </c>
      <c r="C15" s="48">
        <v>715035.80599999998</v>
      </c>
      <c r="D15" s="48">
        <v>715035.81299999997</v>
      </c>
      <c r="E15" s="27">
        <f t="shared" si="0"/>
        <v>-6.9999999832361937E-3</v>
      </c>
      <c r="F15" s="21">
        <f t="shared" si="1"/>
        <v>4.8999999765306711E-5</v>
      </c>
      <c r="G15" s="48">
        <v>1201051.1089999999</v>
      </c>
      <c r="H15" s="48">
        <v>1201051.0530000001</v>
      </c>
      <c r="I15" s="27">
        <f t="shared" si="2"/>
        <v>5.5999999865889549E-2</v>
      </c>
      <c r="J15" s="21">
        <f t="shared" si="3"/>
        <v>3.1359999849796295E-3</v>
      </c>
      <c r="K15" s="21">
        <f t="shared" si="4"/>
        <v>3.1849999847449362E-3</v>
      </c>
      <c r="L15" s="22">
        <f t="shared" si="5"/>
        <v>5.6435804102935722E-2</v>
      </c>
    </row>
    <row r="16" spans="1:12" s="31" customFormat="1" x14ac:dyDescent="0.25">
      <c r="A16" s="26" t="s">
        <v>40</v>
      </c>
      <c r="B16" s="44" t="s">
        <v>66</v>
      </c>
      <c r="C16" s="48">
        <v>722413.77899999998</v>
      </c>
      <c r="D16" s="48">
        <v>722413.78300000005</v>
      </c>
      <c r="E16" s="27">
        <f t="shared" si="0"/>
        <v>-4.0000000735744834E-3</v>
      </c>
      <c r="F16" s="21">
        <f t="shared" si="1"/>
        <v>1.6000000588595873E-5</v>
      </c>
      <c r="G16" s="48">
        <v>1204106.1510000001</v>
      </c>
      <c r="H16" s="48">
        <v>1204106.162</v>
      </c>
      <c r="I16" s="27">
        <f t="shared" si="2"/>
        <v>-1.0999999940395355E-2</v>
      </c>
      <c r="J16" s="21">
        <f t="shared" si="3"/>
        <v>1.2099999868869782E-4</v>
      </c>
      <c r="K16" s="21">
        <f t="shared" si="4"/>
        <v>1.3699999927729368E-4</v>
      </c>
      <c r="L16" s="22">
        <f t="shared" si="5"/>
        <v>1.170469987984714E-2</v>
      </c>
    </row>
    <row r="17" spans="1:12" s="31" customFormat="1" x14ac:dyDescent="0.25">
      <c r="A17" s="26" t="s">
        <v>41</v>
      </c>
      <c r="B17" s="44" t="s">
        <v>66</v>
      </c>
      <c r="C17" s="48">
        <v>715390.34</v>
      </c>
      <c r="D17" s="48">
        <v>715390.41899999999</v>
      </c>
      <c r="E17" s="27">
        <f t="shared" si="0"/>
        <v>-7.9000000027008355E-2</v>
      </c>
      <c r="F17" s="21">
        <f t="shared" si="1"/>
        <v>6.24100000426732E-3</v>
      </c>
      <c r="G17" s="48">
        <v>1182466.003</v>
      </c>
      <c r="H17" s="48">
        <v>1182466.0660000001</v>
      </c>
      <c r="I17" s="27">
        <f t="shared" si="2"/>
        <v>-6.3000000081956387E-2</v>
      </c>
      <c r="J17" s="21">
        <f t="shared" si="3"/>
        <v>3.9690000103265047E-3</v>
      </c>
      <c r="K17" s="21">
        <f t="shared" si="4"/>
        <v>1.0210000014593825E-2</v>
      </c>
      <c r="L17" s="22">
        <f t="shared" si="5"/>
        <v>0.10104454470476783</v>
      </c>
    </row>
    <row r="18" spans="1:12" s="31" customFormat="1" x14ac:dyDescent="0.25">
      <c r="A18" s="26" t="s">
        <v>42</v>
      </c>
      <c r="B18" s="44" t="s">
        <v>61</v>
      </c>
      <c r="C18" s="48">
        <v>721204.75199999998</v>
      </c>
      <c r="D18" s="48">
        <v>721204.62100000004</v>
      </c>
      <c r="E18" s="27">
        <f t="shared" si="0"/>
        <v>0.13099999993573874</v>
      </c>
      <c r="F18" s="21">
        <f t="shared" si="1"/>
        <v>1.716099998316355E-2</v>
      </c>
      <c r="G18" s="48">
        <v>1180755.0560000001</v>
      </c>
      <c r="H18" s="48">
        <v>1180755.084</v>
      </c>
      <c r="I18" s="27">
        <f t="shared" si="2"/>
        <v>-2.7999999932944775E-2</v>
      </c>
      <c r="J18" s="21">
        <f t="shared" si="3"/>
        <v>7.8399999624490738E-4</v>
      </c>
      <c r="K18" s="21">
        <f t="shared" si="4"/>
        <v>1.7944999979408457E-2</v>
      </c>
      <c r="L18" s="22">
        <f t="shared" si="5"/>
        <v>0.13395894885900103</v>
      </c>
    </row>
    <row r="19" spans="1:12" s="31" customFormat="1" x14ac:dyDescent="0.25">
      <c r="A19" s="26" t="s">
        <v>43</v>
      </c>
      <c r="B19" s="44" t="s">
        <v>61</v>
      </c>
      <c r="C19" s="48">
        <v>724282.96499999997</v>
      </c>
      <c r="D19" s="48">
        <v>724283.06400000001</v>
      </c>
      <c r="E19" s="27">
        <f t="shared" si="0"/>
        <v>-9.9000000045634806E-2</v>
      </c>
      <c r="F19" s="21">
        <f t="shared" si="1"/>
        <v>9.8010000090356913E-3</v>
      </c>
      <c r="G19" s="48">
        <v>1166281.895</v>
      </c>
      <c r="H19" s="48">
        <v>1166281.9890000001</v>
      </c>
      <c r="I19" s="27">
        <f t="shared" si="2"/>
        <v>-9.4000000040978193E-2</v>
      </c>
      <c r="J19" s="21">
        <f t="shared" si="3"/>
        <v>8.8360000077039001E-3</v>
      </c>
      <c r="K19" s="21">
        <f t="shared" si="4"/>
        <v>1.863700001673959E-2</v>
      </c>
      <c r="L19" s="22">
        <f t="shared" si="5"/>
        <v>0.13651739821993236</v>
      </c>
    </row>
    <row r="20" spans="1:12" x14ac:dyDescent="0.25">
      <c r="A20" s="26" t="s">
        <v>44</v>
      </c>
      <c r="B20" s="44" t="s">
        <v>67</v>
      </c>
      <c r="C20" s="48">
        <v>721844.14099999995</v>
      </c>
      <c r="D20" s="48">
        <v>721844.09699999995</v>
      </c>
      <c r="E20" s="27">
        <f t="shared" si="0"/>
        <v>4.3999999994412065E-2</v>
      </c>
      <c r="F20" s="21">
        <f t="shared" si="1"/>
        <v>1.9359999995082616E-3</v>
      </c>
      <c r="G20" s="48">
        <v>1150992.477</v>
      </c>
      <c r="H20" s="48">
        <v>1150992.3940000001</v>
      </c>
      <c r="I20" s="27">
        <f t="shared" si="2"/>
        <v>8.2999999867752194E-2</v>
      </c>
      <c r="J20" s="21">
        <f t="shared" si="3"/>
        <v>6.8889999780468647E-3</v>
      </c>
      <c r="K20" s="21">
        <f t="shared" si="4"/>
        <v>8.8249999775551272E-3</v>
      </c>
      <c r="L20" s="22">
        <f t="shared" si="5"/>
        <v>9.394147102081768E-2</v>
      </c>
    </row>
    <row r="21" spans="1:12" x14ac:dyDescent="0.25">
      <c r="A21" s="26" t="s">
        <v>45</v>
      </c>
      <c r="B21" s="44" t="s">
        <v>68</v>
      </c>
      <c r="C21" s="48">
        <v>709270.78399999999</v>
      </c>
      <c r="D21" s="48">
        <v>709270.77099999995</v>
      </c>
      <c r="E21" s="27">
        <f t="shared" si="0"/>
        <v>1.3000000035390258E-2</v>
      </c>
      <c r="F21" s="21">
        <f t="shared" si="1"/>
        <v>1.690000009201467E-4</v>
      </c>
      <c r="G21" s="48">
        <v>1148008.8840000001</v>
      </c>
      <c r="H21" s="48">
        <v>1148008.9509999999</v>
      </c>
      <c r="I21" s="27">
        <f t="shared" si="2"/>
        <v>-6.6999999806284904E-2</v>
      </c>
      <c r="J21" s="21">
        <f t="shared" si="3"/>
        <v>4.4889999740421772E-3</v>
      </c>
      <c r="K21" s="21">
        <f t="shared" si="4"/>
        <v>4.6579999749623239E-3</v>
      </c>
      <c r="L21" s="22">
        <f t="shared" si="5"/>
        <v>6.8249541939578787E-2</v>
      </c>
    </row>
    <row r="22" spans="1:12" s="31" customFormat="1" x14ac:dyDescent="0.25">
      <c r="A22" s="26" t="s">
        <v>46</v>
      </c>
      <c r="B22" s="45" t="s">
        <v>72</v>
      </c>
      <c r="C22" s="48">
        <v>719964.09</v>
      </c>
      <c r="D22" s="48">
        <v>719964.03399999999</v>
      </c>
      <c r="E22" s="27">
        <f t="shared" si="0"/>
        <v>5.5999999982304871E-2</v>
      </c>
      <c r="F22" s="21">
        <f t="shared" si="1"/>
        <v>3.1359999980181455E-3</v>
      </c>
      <c r="G22" s="48">
        <v>1095120.1359999999</v>
      </c>
      <c r="H22" s="48">
        <v>1095120.105</v>
      </c>
      <c r="I22" s="27">
        <f t="shared" si="2"/>
        <v>3.0999999959021807E-2</v>
      </c>
      <c r="J22" s="21">
        <f t="shared" si="3"/>
        <v>9.6099999745935202E-4</v>
      </c>
      <c r="K22" s="21">
        <f t="shared" si="4"/>
        <v>4.0969999954774978E-3</v>
      </c>
      <c r="L22" s="22">
        <f t="shared" si="5"/>
        <v>6.4007811987893307E-2</v>
      </c>
    </row>
    <row r="23" spans="1:12" s="31" customFormat="1" x14ac:dyDescent="0.25">
      <c r="A23" s="26" t="s">
        <v>47</v>
      </c>
      <c r="B23" s="45" t="s">
        <v>63</v>
      </c>
      <c r="C23" s="48">
        <v>705085.83200000005</v>
      </c>
      <c r="D23" s="48">
        <v>705085.89</v>
      </c>
      <c r="E23" s="27">
        <f t="shared" si="0"/>
        <v>-5.7999999960884452E-2</v>
      </c>
      <c r="F23" s="21">
        <f t="shared" si="1"/>
        <v>3.3639999954625964E-3</v>
      </c>
      <c r="G23" s="48">
        <v>1091576.094</v>
      </c>
      <c r="H23" s="48">
        <v>1091576.1089999999</v>
      </c>
      <c r="I23" s="27">
        <f t="shared" si="2"/>
        <v>-1.4999999897554517E-2</v>
      </c>
      <c r="J23" s="21">
        <f t="shared" si="3"/>
        <v>2.2499999692663551E-4</v>
      </c>
      <c r="K23" s="21">
        <f t="shared" si="4"/>
        <v>3.5889999923892318E-3</v>
      </c>
      <c r="L23" s="22">
        <f t="shared" si="5"/>
        <v>5.9908263139480451E-2</v>
      </c>
    </row>
    <row r="24" spans="1:12" s="31" customFormat="1" x14ac:dyDescent="0.25">
      <c r="A24" s="26" t="s">
        <v>48</v>
      </c>
      <c r="B24" s="45" t="s">
        <v>69</v>
      </c>
      <c r="C24" s="48">
        <v>714740.13800000004</v>
      </c>
      <c r="D24" s="48">
        <v>714740.09</v>
      </c>
      <c r="E24" s="27">
        <f>C24-D24</f>
        <v>4.8000000067986548E-2</v>
      </c>
      <c r="F24" s="21">
        <f t="shared" si="1"/>
        <v>2.3040000065267085E-3</v>
      </c>
      <c r="G24" s="48">
        <v>1081615.0889999999</v>
      </c>
      <c r="H24" s="48">
        <v>1081615.0819999999</v>
      </c>
      <c r="I24" s="27">
        <f t="shared" si="2"/>
        <v>6.9999999832361937E-3</v>
      </c>
      <c r="J24" s="21">
        <f t="shared" si="3"/>
        <v>4.8999999765306711E-5</v>
      </c>
      <c r="K24" s="21">
        <f t="shared" si="4"/>
        <v>2.3530000062920151E-3</v>
      </c>
      <c r="L24" s="22">
        <f t="shared" si="5"/>
        <v>4.8507731407395407E-2</v>
      </c>
    </row>
    <row r="25" spans="1:12" s="31" customFormat="1" x14ac:dyDescent="0.25">
      <c r="A25" s="26" t="s">
        <v>49</v>
      </c>
      <c r="B25" s="45" t="s">
        <v>66</v>
      </c>
      <c r="C25" s="48">
        <v>704320.27599999995</v>
      </c>
      <c r="D25" s="48">
        <v>704320.23100000003</v>
      </c>
      <c r="E25" s="27">
        <f t="shared" si="0"/>
        <v>4.4999999925494194E-2</v>
      </c>
      <c r="F25" s="21">
        <f t="shared" si="1"/>
        <v>2.0249999932944775E-3</v>
      </c>
      <c r="G25" s="48">
        <v>1079524.3060000001</v>
      </c>
      <c r="H25" s="48">
        <v>1079524.2709999999</v>
      </c>
      <c r="I25" s="27">
        <f t="shared" si="2"/>
        <v>3.5000000149011612E-2</v>
      </c>
      <c r="J25" s="21">
        <f t="shared" si="3"/>
        <v>1.2250000104308129E-3</v>
      </c>
      <c r="K25" s="21">
        <f t="shared" si="4"/>
        <v>3.2500000037252903E-3</v>
      </c>
      <c r="L25" s="22">
        <f t="shared" si="5"/>
        <v>5.7008771287629857E-2</v>
      </c>
    </row>
    <row r="26" spans="1:12" s="31" customFormat="1" x14ac:dyDescent="0.25">
      <c r="A26" s="26" t="s">
        <v>50</v>
      </c>
      <c r="B26" s="45" t="s">
        <v>70</v>
      </c>
      <c r="C26" s="48">
        <v>692480.19400000002</v>
      </c>
      <c r="D26" s="48">
        <v>692480.19200000004</v>
      </c>
      <c r="E26" s="27">
        <f t="shared" si="0"/>
        <v>1.9999999785795808E-3</v>
      </c>
      <c r="F26" s="21">
        <f t="shared" si="1"/>
        <v>3.9999999143183236E-6</v>
      </c>
      <c r="G26" s="48">
        <v>1063377.719</v>
      </c>
      <c r="H26" s="48">
        <v>1063377.6980000001</v>
      </c>
      <c r="I26" s="27">
        <f t="shared" si="2"/>
        <v>2.0999999949708581E-2</v>
      </c>
      <c r="J26" s="21">
        <f t="shared" si="3"/>
        <v>4.409999978877604E-4</v>
      </c>
      <c r="K26" s="21">
        <f t="shared" si="4"/>
        <v>4.4499999780207871E-4</v>
      </c>
      <c r="L26" s="22">
        <f t="shared" si="5"/>
        <v>2.1095023057633257E-2</v>
      </c>
    </row>
    <row r="27" spans="1:12" s="31" customFormat="1" x14ac:dyDescent="0.25">
      <c r="A27" s="26" t="s">
        <v>51</v>
      </c>
      <c r="B27" s="45" t="s">
        <v>66</v>
      </c>
      <c r="C27" s="48">
        <v>704665.18400000001</v>
      </c>
      <c r="D27" s="48">
        <v>704665.15</v>
      </c>
      <c r="E27" s="27">
        <f t="shared" si="0"/>
        <v>3.3999999985098839E-2</v>
      </c>
      <c r="F27" s="21">
        <f t="shared" si="1"/>
        <v>1.155999998986721E-3</v>
      </c>
      <c r="G27" s="48">
        <v>1065621.825</v>
      </c>
      <c r="H27" s="48">
        <v>1065621.7879999999</v>
      </c>
      <c r="I27" s="27">
        <f t="shared" si="2"/>
        <v>3.7000000011175871E-2</v>
      </c>
      <c r="J27" s="21">
        <f t="shared" si="3"/>
        <v>1.3690000008270144E-3</v>
      </c>
      <c r="K27" s="21">
        <f t="shared" si="4"/>
        <v>2.5249999998137353E-3</v>
      </c>
      <c r="L27" s="22">
        <f t="shared" si="5"/>
        <v>5.0249378103751047E-2</v>
      </c>
    </row>
    <row r="28" spans="1:12" x14ac:dyDescent="0.25">
      <c r="A28" s="26" t="s">
        <v>52</v>
      </c>
      <c r="B28" s="45" t="s">
        <v>66</v>
      </c>
      <c r="C28" s="48">
        <v>691305.98199999996</v>
      </c>
      <c r="D28" s="48">
        <v>691306.02</v>
      </c>
      <c r="E28" s="27">
        <f t="shared" si="0"/>
        <v>-3.8000000058673322E-2</v>
      </c>
      <c r="F28" s="21">
        <f t="shared" si="1"/>
        <v>1.4440000044591726E-3</v>
      </c>
      <c r="G28" s="48">
        <v>1052032.4750000001</v>
      </c>
      <c r="H28" s="48">
        <v>1052032.425</v>
      </c>
      <c r="I28" s="27">
        <f t="shared" si="2"/>
        <v>5.0000000046566129E-2</v>
      </c>
      <c r="J28" s="21">
        <f t="shared" si="3"/>
        <v>2.5000000046566128E-3</v>
      </c>
      <c r="K28" s="21">
        <f t="shared" si="4"/>
        <v>3.9440000091157858E-3</v>
      </c>
      <c r="L28" s="22">
        <f t="shared" si="5"/>
        <v>6.2801273945006772E-2</v>
      </c>
    </row>
    <row r="29" spans="1:12" s="31" customFormat="1" x14ac:dyDescent="0.25">
      <c r="A29" s="26" t="s">
        <v>53</v>
      </c>
      <c r="B29" s="45" t="s">
        <v>61</v>
      </c>
      <c r="C29" s="48">
        <v>699202.03500000003</v>
      </c>
      <c r="D29" s="48">
        <v>699202.06599999999</v>
      </c>
      <c r="E29" s="27">
        <f t="shared" si="0"/>
        <v>-3.0999999959021807E-2</v>
      </c>
      <c r="F29" s="21">
        <f t="shared" si="1"/>
        <v>9.6099999745935202E-4</v>
      </c>
      <c r="G29" s="48">
        <v>1057386.8430000001</v>
      </c>
      <c r="H29" s="48">
        <v>1057386.8689999999</v>
      </c>
      <c r="I29" s="27">
        <f t="shared" si="2"/>
        <v>-2.5999999837949872E-2</v>
      </c>
      <c r="J29" s="21">
        <f t="shared" si="3"/>
        <v>6.7599999157339332E-4</v>
      </c>
      <c r="K29" s="21">
        <f t="shared" si="4"/>
        <v>1.6369999890327453E-3</v>
      </c>
      <c r="L29" s="22">
        <f t="shared" si="5"/>
        <v>4.0459856512755271E-2</v>
      </c>
    </row>
    <row r="30" spans="1:12" s="31" customFormat="1" x14ac:dyDescent="0.25">
      <c r="A30" s="26" t="s">
        <v>54</v>
      </c>
      <c r="B30" s="45" t="s">
        <v>67</v>
      </c>
      <c r="C30" s="48">
        <v>693891.13899999997</v>
      </c>
      <c r="D30" s="48">
        <v>693891.20900000003</v>
      </c>
      <c r="E30" s="27">
        <f t="shared" si="0"/>
        <v>-7.000000006519258E-2</v>
      </c>
      <c r="F30" s="21">
        <f t="shared" si="1"/>
        <v>4.9000000091269612E-3</v>
      </c>
      <c r="G30" s="48">
        <v>1025436.851</v>
      </c>
      <c r="H30" s="48">
        <v>1025436.872</v>
      </c>
      <c r="I30" s="27">
        <f t="shared" si="2"/>
        <v>-2.0999999949708581E-2</v>
      </c>
      <c r="J30" s="21">
        <f t="shared" si="3"/>
        <v>4.409999978877604E-4</v>
      </c>
      <c r="K30" s="21">
        <f t="shared" si="4"/>
        <v>5.3410000070147215E-3</v>
      </c>
      <c r="L30" s="22">
        <f t="shared" si="5"/>
        <v>7.3082145610365884E-2</v>
      </c>
    </row>
    <row r="31" spans="1:12" s="31" customFormat="1" x14ac:dyDescent="0.25">
      <c r="A31" s="26" t="s">
        <v>55</v>
      </c>
      <c r="B31" s="45" t="s">
        <v>71</v>
      </c>
      <c r="C31" s="48">
        <v>675272.75300000003</v>
      </c>
      <c r="D31" s="48">
        <v>675272.75100000005</v>
      </c>
      <c r="E31" s="27">
        <f t="shared" si="0"/>
        <v>1.9999999785795808E-3</v>
      </c>
      <c r="F31" s="21">
        <f t="shared" si="1"/>
        <v>3.9999999143183236E-6</v>
      </c>
      <c r="G31" s="48">
        <v>1029575.937</v>
      </c>
      <c r="H31" s="48">
        <v>1029575.94</v>
      </c>
      <c r="I31" s="27">
        <f t="shared" si="2"/>
        <v>-2.9999999096617103E-3</v>
      </c>
      <c r="J31" s="21">
        <f t="shared" si="3"/>
        <v>8.9999994579702697E-6</v>
      </c>
      <c r="K31" s="21">
        <f t="shared" si="4"/>
        <v>1.2999999372288593E-5</v>
      </c>
      <c r="L31" s="22">
        <f t="shared" si="5"/>
        <v>3.6055511884160781E-3</v>
      </c>
    </row>
    <row r="32" spans="1:12" s="31" customFormat="1" x14ac:dyDescent="0.25">
      <c r="A32" s="26" t="s">
        <v>56</v>
      </c>
      <c r="B32" s="45" t="s">
        <v>61</v>
      </c>
      <c r="C32" s="48">
        <v>656334.13300000003</v>
      </c>
      <c r="D32" s="48">
        <v>656334.17599999998</v>
      </c>
      <c r="E32" s="27">
        <f t="shared" si="0"/>
        <v>-4.2999999946914613E-2</v>
      </c>
      <c r="F32" s="21">
        <f t="shared" si="1"/>
        <v>1.8489999954346568E-3</v>
      </c>
      <c r="G32" s="48">
        <v>1008524.037</v>
      </c>
      <c r="H32" s="48">
        <v>1008524.034</v>
      </c>
      <c r="I32" s="27">
        <f t="shared" si="2"/>
        <v>3.0000000260770321E-3</v>
      </c>
      <c r="J32" s="21">
        <f t="shared" si="3"/>
        <v>9.0000001564621932E-6</v>
      </c>
      <c r="K32" s="21">
        <f t="shared" si="4"/>
        <v>1.857999995591119E-3</v>
      </c>
      <c r="L32" s="22">
        <f t="shared" si="5"/>
        <v>4.310452407336287E-2</v>
      </c>
    </row>
    <row r="33" spans="1:12" s="31" customFormat="1" x14ac:dyDescent="0.25">
      <c r="A33" s="26" t="s">
        <v>57</v>
      </c>
      <c r="B33" s="45" t="s">
        <v>68</v>
      </c>
      <c r="C33" s="48">
        <v>674162.81799999997</v>
      </c>
      <c r="D33" s="48">
        <v>674162.82200000004</v>
      </c>
      <c r="E33" s="27">
        <f t="shared" si="0"/>
        <v>-4.0000000735744834E-3</v>
      </c>
      <c r="F33" s="21">
        <f t="shared" si="1"/>
        <v>1.6000000588595873E-5</v>
      </c>
      <c r="G33" s="48">
        <v>1011120.865</v>
      </c>
      <c r="H33" s="48">
        <v>1011120.867</v>
      </c>
      <c r="I33" s="27">
        <f t="shared" si="2"/>
        <v>-1.9999999785795808E-3</v>
      </c>
      <c r="J33" s="21">
        <f t="shared" si="3"/>
        <v>3.9999999143183236E-6</v>
      </c>
      <c r="K33" s="21">
        <f t="shared" si="4"/>
        <v>2.0000000502914196E-5</v>
      </c>
      <c r="L33" s="22">
        <f t="shared" si="5"/>
        <v>4.4721360112270955E-3</v>
      </c>
    </row>
    <row r="34" spans="1:12" s="31" customFormat="1" x14ac:dyDescent="0.25">
      <c r="A34" s="40" t="s">
        <v>58</v>
      </c>
      <c r="B34" s="45" t="s">
        <v>61</v>
      </c>
      <c r="C34" s="48">
        <v>655112.38300000003</v>
      </c>
      <c r="D34" s="48">
        <v>655112.38199999998</v>
      </c>
      <c r="E34" s="27">
        <f t="shared" si="0"/>
        <v>1.0000000474974513E-3</v>
      </c>
      <c r="F34" s="21">
        <f t="shared" si="1"/>
        <v>1.0000000949949049E-6</v>
      </c>
      <c r="G34" s="48">
        <v>975821.201</v>
      </c>
      <c r="H34" s="48">
        <v>975821.25699999998</v>
      </c>
      <c r="I34" s="27">
        <f t="shared" si="2"/>
        <v>-5.5999999982304871E-2</v>
      </c>
      <c r="J34" s="21">
        <f t="shared" si="3"/>
        <v>3.1359999980181455E-3</v>
      </c>
      <c r="K34" s="21">
        <f t="shared" si="4"/>
        <v>3.1369999981131404E-3</v>
      </c>
      <c r="L34" s="22">
        <f t="shared" si="5"/>
        <v>5.6008927842917514E-2</v>
      </c>
    </row>
    <row r="35" spans="1:12" s="31" customFormat="1" ht="15.75" thickBot="1" x14ac:dyDescent="0.3">
      <c r="A35" s="23" t="s">
        <v>59</v>
      </c>
      <c r="B35" s="46" t="s">
        <v>73</v>
      </c>
      <c r="C35" s="49">
        <v>664859.20600000001</v>
      </c>
      <c r="D35" s="49">
        <v>664859.20400000003</v>
      </c>
      <c r="E35" s="36">
        <f t="shared" si="0"/>
        <v>1.9999999785795808E-3</v>
      </c>
      <c r="F35" s="30">
        <f t="shared" si="1"/>
        <v>3.9999999143183236E-6</v>
      </c>
      <c r="G35" s="49">
        <v>977004.50699999998</v>
      </c>
      <c r="H35" s="49">
        <v>977004.53099999996</v>
      </c>
      <c r="I35" s="36">
        <f t="shared" si="2"/>
        <v>-2.3999999975785613E-2</v>
      </c>
      <c r="J35" s="30">
        <f t="shared" si="3"/>
        <v>5.7599999883770937E-4</v>
      </c>
      <c r="K35" s="30">
        <f t="shared" si="4"/>
        <v>5.7999999875202768E-4</v>
      </c>
      <c r="L35" s="29">
        <f t="shared" si="5"/>
        <v>2.4083189131674974E-2</v>
      </c>
    </row>
    <row r="36" spans="1:12" x14ac:dyDescent="0.25">
      <c r="B36" s="1"/>
      <c r="C36" s="1"/>
      <c r="D36" s="1"/>
      <c r="E36" s="1"/>
      <c r="F36" s="1"/>
      <c r="G36" s="1"/>
      <c r="H36" s="1"/>
      <c r="I36" s="1"/>
      <c r="J36" s="6" t="s">
        <v>11</v>
      </c>
      <c r="K36" s="10">
        <f>SUM(K7:K28)</f>
        <v>0.13313400001785161</v>
      </c>
      <c r="L36" s="1"/>
    </row>
    <row r="37" spans="1:12" x14ac:dyDescent="0.25">
      <c r="B37" s="1"/>
      <c r="C37" s="1"/>
      <c r="D37" s="1"/>
      <c r="E37" s="1"/>
      <c r="F37" s="1"/>
      <c r="G37" s="1"/>
      <c r="H37" s="1"/>
      <c r="I37" s="1"/>
      <c r="J37" s="6" t="s">
        <v>12</v>
      </c>
      <c r="K37" s="10">
        <f>K36/COUNT(K7:K28)</f>
        <v>6.0515454553568913E-3</v>
      </c>
      <c r="L37" s="1"/>
    </row>
    <row r="38" spans="1:12" x14ac:dyDescent="0.25">
      <c r="B38" s="1"/>
      <c r="C38" s="1"/>
      <c r="D38" s="1"/>
      <c r="E38" s="1"/>
      <c r="F38" s="1"/>
      <c r="G38" s="1"/>
      <c r="H38" s="1"/>
      <c r="I38" s="1"/>
      <c r="J38" s="6" t="s">
        <v>14</v>
      </c>
      <c r="K38" s="7">
        <f>SQRT(K37)</f>
        <v>7.779167985946113E-2</v>
      </c>
      <c r="L38" s="1"/>
    </row>
    <row r="39" spans="1:12" x14ac:dyDescent="0.25">
      <c r="B39" s="1"/>
      <c r="C39" s="1"/>
      <c r="D39" s="1"/>
      <c r="E39" s="1"/>
      <c r="F39" s="1"/>
      <c r="G39" s="1"/>
      <c r="H39" s="1"/>
      <c r="I39" s="1"/>
      <c r="J39" s="6" t="s">
        <v>13</v>
      </c>
      <c r="K39" s="7">
        <f>1.7308*K38</f>
        <v>0.13464183950075531</v>
      </c>
      <c r="L39" s="1"/>
    </row>
    <row r="40" spans="1:12" s="31" customFormat="1" x14ac:dyDescent="0.25">
      <c r="B40" s="1"/>
      <c r="C40" s="1"/>
      <c r="D40" s="1"/>
      <c r="E40" s="1"/>
      <c r="F40" s="1"/>
      <c r="G40" s="1"/>
      <c r="H40" s="1"/>
      <c r="I40" s="1"/>
      <c r="J40" s="6"/>
      <c r="K40" s="7"/>
      <c r="L40" s="1"/>
    </row>
    <row r="41" spans="1:12" x14ac:dyDescent="0.25">
      <c r="A41" s="16"/>
      <c r="B41" s="16"/>
      <c r="C41" s="16"/>
      <c r="D41" s="16"/>
      <c r="E41" s="18"/>
      <c r="F41" s="17"/>
      <c r="G41" s="16"/>
    </row>
    <row r="42" spans="1:12" x14ac:dyDescent="0.25">
      <c r="A42" s="2" t="s">
        <v>29</v>
      </c>
      <c r="B42" s="31"/>
      <c r="C42" s="31"/>
      <c r="D42" s="31"/>
    </row>
    <row r="43" spans="1:12" x14ac:dyDescent="0.25">
      <c r="A43" s="8" t="s">
        <v>28</v>
      </c>
      <c r="B43" s="31"/>
      <c r="C43" s="31"/>
      <c r="D43" s="31"/>
      <c r="E43" s="37"/>
      <c r="H43" s="42" t="s">
        <v>30</v>
      </c>
      <c r="I43" s="42"/>
      <c r="J43" s="42"/>
      <c r="K43" s="42"/>
    </row>
    <row r="44" spans="1:12" x14ac:dyDescent="0.25">
      <c r="E44" s="37"/>
    </row>
    <row r="45" spans="1:12" ht="15.75" thickBot="1" x14ac:dyDescent="0.3">
      <c r="A45" s="19" t="s">
        <v>16</v>
      </c>
      <c r="B45" s="3" t="s">
        <v>0</v>
      </c>
      <c r="C45" s="3" t="s">
        <v>21</v>
      </c>
      <c r="D45" s="3" t="s">
        <v>22</v>
      </c>
      <c r="E45" s="38" t="s">
        <v>9</v>
      </c>
      <c r="F45" s="3" t="s">
        <v>10</v>
      </c>
      <c r="H45" s="15" t="s">
        <v>16</v>
      </c>
      <c r="I45" s="38" t="s">
        <v>23</v>
      </c>
      <c r="J45" s="38" t="s">
        <v>24</v>
      </c>
      <c r="K45" s="38" t="s">
        <v>25</v>
      </c>
    </row>
    <row r="46" spans="1:12" x14ac:dyDescent="0.25">
      <c r="A46" s="28" t="s">
        <v>31</v>
      </c>
      <c r="B46" s="43" t="s">
        <v>60</v>
      </c>
      <c r="C46" s="50">
        <v>113.45</v>
      </c>
      <c r="D46" s="50">
        <v>113.43</v>
      </c>
      <c r="E46" s="35">
        <f t="shared" ref="E46:E74" si="6">C46-D46</f>
        <v>1.9999999999996021E-2</v>
      </c>
      <c r="F46" s="32">
        <f t="shared" ref="F46:F74" si="7">E46*E46</f>
        <v>3.9999999999984086E-4</v>
      </c>
      <c r="H46" s="28" t="s">
        <v>31</v>
      </c>
      <c r="I46" s="52">
        <f>(C7+D7)/2</f>
        <v>700135.59649999999</v>
      </c>
      <c r="J46" s="52">
        <f>(G7+H7)/2</f>
        <v>1312291.51</v>
      </c>
      <c r="K46" s="53">
        <f>(C46+D46)/2</f>
        <v>113.44</v>
      </c>
    </row>
    <row r="47" spans="1:12" s="31" customFormat="1" x14ac:dyDescent="0.25">
      <c r="A47" s="26" t="s">
        <v>32</v>
      </c>
      <c r="B47" s="44" t="s">
        <v>60</v>
      </c>
      <c r="C47" s="41">
        <v>112.85</v>
      </c>
      <c r="D47" s="41">
        <v>112.82</v>
      </c>
      <c r="E47" s="27">
        <f t="shared" si="6"/>
        <v>3.0000000000001137E-2</v>
      </c>
      <c r="F47" s="33">
        <f t="shared" si="7"/>
        <v>9.0000000000006817E-4</v>
      </c>
      <c r="H47" s="26" t="s">
        <v>32</v>
      </c>
      <c r="I47" s="54">
        <f>(C8+D8)/2</f>
        <v>719199.68449999997</v>
      </c>
      <c r="J47" s="54">
        <f>(G8+H8)/2</f>
        <v>1310939.1880000001</v>
      </c>
      <c r="K47" s="55">
        <f t="shared" ref="K47:K74" si="8">(C47+D47)/2</f>
        <v>112.83499999999999</v>
      </c>
    </row>
    <row r="48" spans="1:12" s="31" customFormat="1" x14ac:dyDescent="0.25">
      <c r="A48" s="26" t="s">
        <v>33</v>
      </c>
      <c r="B48" s="44" t="s">
        <v>64</v>
      </c>
      <c r="C48" s="41">
        <v>107.46</v>
      </c>
      <c r="D48" s="41">
        <v>107.5</v>
      </c>
      <c r="E48" s="27">
        <f t="shared" si="6"/>
        <v>-4.0000000000006253E-2</v>
      </c>
      <c r="F48" s="33">
        <f t="shared" si="7"/>
        <v>1.6000000000005003E-3</v>
      </c>
      <c r="H48" s="26" t="s">
        <v>33</v>
      </c>
      <c r="I48" s="54">
        <f>(C9+D9)/2</f>
        <v>710238.86250000005</v>
      </c>
      <c r="J48" s="54">
        <f>(G9+H9)/2</f>
        <v>1297768.7239999999</v>
      </c>
      <c r="K48" s="55">
        <f t="shared" si="8"/>
        <v>107.47999999999999</v>
      </c>
    </row>
    <row r="49" spans="1:11" s="31" customFormat="1" x14ac:dyDescent="0.25">
      <c r="A49" s="26" t="s">
        <v>34</v>
      </c>
      <c r="B49" s="44" t="s">
        <v>65</v>
      </c>
      <c r="C49" s="41">
        <v>103.77</v>
      </c>
      <c r="D49" s="41">
        <v>103.78</v>
      </c>
      <c r="E49" s="27">
        <f t="shared" si="6"/>
        <v>-1.0000000000005116E-2</v>
      </c>
      <c r="F49" s="33">
        <f t="shared" si="7"/>
        <v>1.0000000000010231E-4</v>
      </c>
      <c r="H49" s="26" t="s">
        <v>34</v>
      </c>
      <c r="I49" s="54">
        <f>(C10+D10)/2</f>
        <v>716765.01899999997</v>
      </c>
      <c r="J49" s="54">
        <f>(G10+H10)/2</f>
        <v>1297671.5874999999</v>
      </c>
      <c r="K49" s="55">
        <f t="shared" si="8"/>
        <v>103.77500000000001</v>
      </c>
    </row>
    <row r="50" spans="1:11" s="31" customFormat="1" x14ac:dyDescent="0.25">
      <c r="A50" s="26" t="s">
        <v>35</v>
      </c>
      <c r="B50" s="44" t="s">
        <v>61</v>
      </c>
      <c r="C50" s="41">
        <v>133.22999999999999</v>
      </c>
      <c r="D50" s="41">
        <v>133.18</v>
      </c>
      <c r="E50" s="27">
        <f t="shared" si="6"/>
        <v>4.9999999999982947E-2</v>
      </c>
      <c r="F50" s="33">
        <f t="shared" si="7"/>
        <v>2.4999999999982948E-3</v>
      </c>
      <c r="H50" s="26" t="s">
        <v>35</v>
      </c>
      <c r="I50" s="54">
        <f>(C11+D11)/2</f>
        <v>715293.86100000003</v>
      </c>
      <c r="J50" s="54">
        <f>(G11+H11)/2</f>
        <v>1267475.0290000001</v>
      </c>
      <c r="K50" s="55">
        <f t="shared" si="8"/>
        <v>133.20499999999998</v>
      </c>
    </row>
    <row r="51" spans="1:11" s="31" customFormat="1" x14ac:dyDescent="0.25">
      <c r="A51" s="26" t="s">
        <v>36</v>
      </c>
      <c r="B51" s="44" t="s">
        <v>62</v>
      </c>
      <c r="C51" s="41">
        <v>99.14</v>
      </c>
      <c r="D51" s="41">
        <v>99.21</v>
      </c>
      <c r="E51" s="27">
        <f t="shared" si="6"/>
        <v>-6.9999999999993179E-2</v>
      </c>
      <c r="F51" s="33">
        <f t="shared" si="7"/>
        <v>4.8999999999990449E-3</v>
      </c>
      <c r="H51" s="26" t="s">
        <v>36</v>
      </c>
      <c r="I51" s="54">
        <f>(C12+D12)/2</f>
        <v>720761.73099999991</v>
      </c>
      <c r="J51" s="54">
        <f>(G12+H12)/2</f>
        <v>1267685.6740000001</v>
      </c>
      <c r="K51" s="55">
        <f t="shared" si="8"/>
        <v>99.174999999999997</v>
      </c>
    </row>
    <row r="52" spans="1:11" s="31" customFormat="1" x14ac:dyDescent="0.25">
      <c r="A52" s="26" t="s">
        <v>37</v>
      </c>
      <c r="B52" s="44" t="s">
        <v>66</v>
      </c>
      <c r="C52" s="41">
        <v>109.98</v>
      </c>
      <c r="D52" s="41">
        <v>110.02</v>
      </c>
      <c r="E52" s="27">
        <f t="shared" si="6"/>
        <v>-3.9999999999992042E-2</v>
      </c>
      <c r="F52" s="33">
        <f t="shared" si="7"/>
        <v>1.5999999999993634E-3</v>
      </c>
      <c r="H52" s="26" t="s">
        <v>37</v>
      </c>
      <c r="I52" s="54">
        <f>(C13+D13)/2</f>
        <v>725820.005</v>
      </c>
      <c r="J52" s="54">
        <f>(G13+H13)/2</f>
        <v>1242438.5490000001</v>
      </c>
      <c r="K52" s="55">
        <f t="shared" si="8"/>
        <v>110</v>
      </c>
    </row>
    <row r="53" spans="1:11" s="31" customFormat="1" x14ac:dyDescent="0.25">
      <c r="A53" s="26" t="s">
        <v>38</v>
      </c>
      <c r="B53" s="44" t="s">
        <v>61</v>
      </c>
      <c r="C53" s="41">
        <v>114.43</v>
      </c>
      <c r="D53" s="41">
        <v>114.45</v>
      </c>
      <c r="E53" s="27">
        <f t="shared" si="6"/>
        <v>-1.9999999999996021E-2</v>
      </c>
      <c r="F53" s="33">
        <f t="shared" si="7"/>
        <v>3.9999999999984086E-4</v>
      </c>
      <c r="H53" s="26" t="s">
        <v>38</v>
      </c>
      <c r="I53" s="54">
        <f>(C14+D14)/2</f>
        <v>734951.7635</v>
      </c>
      <c r="J53" s="54">
        <f>(G14+H14)/2</f>
        <v>1241245.0294999999</v>
      </c>
      <c r="K53" s="55">
        <f t="shared" si="8"/>
        <v>114.44</v>
      </c>
    </row>
    <row r="54" spans="1:11" s="31" customFormat="1" x14ac:dyDescent="0.25">
      <c r="A54" s="26" t="s">
        <v>39</v>
      </c>
      <c r="B54" s="44" t="s">
        <v>66</v>
      </c>
      <c r="C54" s="41">
        <v>102.6</v>
      </c>
      <c r="D54" s="41">
        <v>102.55</v>
      </c>
      <c r="E54" s="27">
        <f t="shared" si="6"/>
        <v>4.9999999999997158E-2</v>
      </c>
      <c r="F54" s="33">
        <f t="shared" si="7"/>
        <v>2.499999999999716E-3</v>
      </c>
      <c r="H54" s="26" t="s">
        <v>39</v>
      </c>
      <c r="I54" s="54">
        <f>(C15+D15)/2</f>
        <v>715035.80949999997</v>
      </c>
      <c r="J54" s="54">
        <f>(G15+H15)/2</f>
        <v>1201051.081</v>
      </c>
      <c r="K54" s="55">
        <f t="shared" si="8"/>
        <v>102.57499999999999</v>
      </c>
    </row>
    <row r="55" spans="1:11" s="31" customFormat="1" x14ac:dyDescent="0.25">
      <c r="A55" s="26" t="s">
        <v>40</v>
      </c>
      <c r="B55" s="44" t="s">
        <v>66</v>
      </c>
      <c r="C55" s="41">
        <v>78.290000000000006</v>
      </c>
      <c r="D55" s="41">
        <v>78.25</v>
      </c>
      <c r="E55" s="27">
        <f t="shared" si="6"/>
        <v>4.0000000000006253E-2</v>
      </c>
      <c r="F55" s="33">
        <f t="shared" si="7"/>
        <v>1.6000000000005003E-3</v>
      </c>
      <c r="H55" s="26" t="s">
        <v>40</v>
      </c>
      <c r="I55" s="54">
        <f>(C16+D16)/2</f>
        <v>722413.78099999996</v>
      </c>
      <c r="J55" s="54">
        <f>(G16+H16)/2</f>
        <v>1204106.1565</v>
      </c>
      <c r="K55" s="55">
        <f t="shared" si="8"/>
        <v>78.27000000000001</v>
      </c>
    </row>
    <row r="56" spans="1:11" s="31" customFormat="1" x14ac:dyDescent="0.25">
      <c r="A56" s="26" t="s">
        <v>41</v>
      </c>
      <c r="B56" s="44" t="s">
        <v>66</v>
      </c>
      <c r="C56" s="41">
        <v>109.43</v>
      </c>
      <c r="D56" s="41">
        <v>109.44</v>
      </c>
      <c r="E56" s="27">
        <f t="shared" si="6"/>
        <v>-9.9999999999909051E-3</v>
      </c>
      <c r="F56" s="33">
        <f t="shared" si="7"/>
        <v>9.9999999999818103E-5</v>
      </c>
      <c r="H56" s="26" t="s">
        <v>41</v>
      </c>
      <c r="I56" s="54">
        <f>(C17+D17)/2</f>
        <v>715390.37950000004</v>
      </c>
      <c r="J56" s="54">
        <f>(G17+H17)/2</f>
        <v>1182466.0345000001</v>
      </c>
      <c r="K56" s="55">
        <f t="shared" si="8"/>
        <v>109.435</v>
      </c>
    </row>
    <row r="57" spans="1:11" s="31" customFormat="1" x14ac:dyDescent="0.25">
      <c r="A57" s="26" t="s">
        <v>42</v>
      </c>
      <c r="B57" s="44" t="s">
        <v>61</v>
      </c>
      <c r="C57" s="41">
        <v>69.680000000000007</v>
      </c>
      <c r="D57" s="41">
        <v>69.63</v>
      </c>
      <c r="E57" s="27">
        <f t="shared" si="6"/>
        <v>5.0000000000011369E-2</v>
      </c>
      <c r="F57" s="33">
        <f t="shared" si="7"/>
        <v>2.5000000000011367E-3</v>
      </c>
      <c r="H57" s="26" t="s">
        <v>42</v>
      </c>
      <c r="I57" s="54">
        <f>(C18+D18)/2</f>
        <v>721204.68650000007</v>
      </c>
      <c r="J57" s="54">
        <f>(G18+H18)/2</f>
        <v>1180755.07</v>
      </c>
      <c r="K57" s="55">
        <f t="shared" si="8"/>
        <v>69.655000000000001</v>
      </c>
    </row>
    <row r="58" spans="1:11" s="31" customFormat="1" x14ac:dyDescent="0.25">
      <c r="A58" s="26" t="s">
        <v>43</v>
      </c>
      <c r="B58" s="44" t="s">
        <v>61</v>
      </c>
      <c r="C58" s="41">
        <v>66.33</v>
      </c>
      <c r="D58" s="41">
        <v>66.209999999999994</v>
      </c>
      <c r="E58" s="27">
        <f t="shared" si="6"/>
        <v>0.12000000000000455</v>
      </c>
      <c r="F58" s="33">
        <f t="shared" si="7"/>
        <v>1.4400000000001091E-2</v>
      </c>
      <c r="H58" s="26" t="s">
        <v>43</v>
      </c>
      <c r="I58" s="54">
        <f>(C19+D19)/2</f>
        <v>724283.01450000005</v>
      </c>
      <c r="J58" s="54">
        <f>(G19+H19)/2</f>
        <v>1166281.942</v>
      </c>
      <c r="K58" s="55">
        <f t="shared" si="8"/>
        <v>66.27</v>
      </c>
    </row>
    <row r="59" spans="1:11" s="31" customFormat="1" x14ac:dyDescent="0.25">
      <c r="A59" s="26" t="s">
        <v>44</v>
      </c>
      <c r="B59" s="44" t="s">
        <v>67</v>
      </c>
      <c r="C59" s="41">
        <v>59.78</v>
      </c>
      <c r="D59" s="41">
        <v>59.78</v>
      </c>
      <c r="E59" s="27">
        <f t="shared" si="6"/>
        <v>0</v>
      </c>
      <c r="F59" s="33">
        <f t="shared" si="7"/>
        <v>0</v>
      </c>
      <c r="H59" s="26" t="s">
        <v>44</v>
      </c>
      <c r="I59" s="54">
        <f>(C20+D20)/2</f>
        <v>721844.11899999995</v>
      </c>
      <c r="J59" s="54">
        <f>(G20+H20)/2</f>
        <v>1150992.4355000001</v>
      </c>
      <c r="K59" s="55">
        <f t="shared" si="8"/>
        <v>59.78</v>
      </c>
    </row>
    <row r="60" spans="1:11" s="31" customFormat="1" x14ac:dyDescent="0.25">
      <c r="A60" s="26" t="s">
        <v>45</v>
      </c>
      <c r="B60" s="44" t="s">
        <v>68</v>
      </c>
      <c r="C60" s="41">
        <v>66.260000000000005</v>
      </c>
      <c r="D60" s="41">
        <v>66.260000000000005</v>
      </c>
      <c r="E60" s="27">
        <f t="shared" si="6"/>
        <v>0</v>
      </c>
      <c r="F60" s="33">
        <f t="shared" si="7"/>
        <v>0</v>
      </c>
      <c r="H60" s="26" t="s">
        <v>45</v>
      </c>
      <c r="I60" s="54">
        <f>(C21+D21)/2</f>
        <v>709270.77749999997</v>
      </c>
      <c r="J60" s="54">
        <f>(G21+H21)/2</f>
        <v>1148008.9175</v>
      </c>
      <c r="K60" s="55">
        <f t="shared" si="8"/>
        <v>66.260000000000005</v>
      </c>
    </row>
    <row r="61" spans="1:11" s="31" customFormat="1" x14ac:dyDescent="0.25">
      <c r="A61" s="26" t="s">
        <v>46</v>
      </c>
      <c r="B61" s="45" t="s">
        <v>72</v>
      </c>
      <c r="C61" s="41">
        <v>75.28</v>
      </c>
      <c r="D61" s="41">
        <v>75.36</v>
      </c>
      <c r="E61" s="27">
        <f t="shared" si="6"/>
        <v>-7.9999999999998295E-2</v>
      </c>
      <c r="F61" s="33">
        <f t="shared" si="7"/>
        <v>6.3999999999997271E-3</v>
      </c>
      <c r="H61" s="26" t="s">
        <v>46</v>
      </c>
      <c r="I61" s="54">
        <f>(C22+D22)/2</f>
        <v>719964.06199999992</v>
      </c>
      <c r="J61" s="54">
        <f>(G22+H22)/2</f>
        <v>1095120.1205</v>
      </c>
      <c r="K61" s="55">
        <f t="shared" si="8"/>
        <v>75.319999999999993</v>
      </c>
    </row>
    <row r="62" spans="1:11" s="31" customFormat="1" x14ac:dyDescent="0.25">
      <c r="A62" s="26" t="s">
        <v>47</v>
      </c>
      <c r="B62" s="45" t="s">
        <v>63</v>
      </c>
      <c r="C62" s="41">
        <v>69.97</v>
      </c>
      <c r="D62" s="41">
        <v>70.03</v>
      </c>
      <c r="E62" s="27">
        <f t="shared" si="6"/>
        <v>-6.0000000000002274E-2</v>
      </c>
      <c r="F62" s="33">
        <f t="shared" si="7"/>
        <v>3.6000000000002727E-3</v>
      </c>
      <c r="H62" s="26" t="s">
        <v>47</v>
      </c>
      <c r="I62" s="54">
        <f>(C23+D23)/2</f>
        <v>705085.86100000003</v>
      </c>
      <c r="J62" s="54">
        <f>(G23+H23)/2</f>
        <v>1091576.1014999999</v>
      </c>
      <c r="K62" s="55">
        <f t="shared" si="8"/>
        <v>70</v>
      </c>
    </row>
    <row r="63" spans="1:11" s="31" customFormat="1" x14ac:dyDescent="0.25">
      <c r="A63" s="26" t="s">
        <v>48</v>
      </c>
      <c r="B63" s="45" t="s">
        <v>69</v>
      </c>
      <c r="C63" s="41">
        <v>59.64</v>
      </c>
      <c r="D63" s="41">
        <v>59.68</v>
      </c>
      <c r="E63" s="27">
        <f t="shared" si="6"/>
        <v>-3.9999999999999147E-2</v>
      </c>
      <c r="F63" s="33">
        <f t="shared" si="7"/>
        <v>1.5999999999999318E-3</v>
      </c>
      <c r="H63" s="26" t="s">
        <v>48</v>
      </c>
      <c r="I63" s="54">
        <f>(C24+D24)/2</f>
        <v>714740.11400000006</v>
      </c>
      <c r="J63" s="54">
        <f>(G24+H24)/2</f>
        <v>1081615.0855</v>
      </c>
      <c r="K63" s="55">
        <f t="shared" si="8"/>
        <v>59.66</v>
      </c>
    </row>
    <row r="64" spans="1:11" s="31" customFormat="1" x14ac:dyDescent="0.25">
      <c r="A64" s="26" t="s">
        <v>49</v>
      </c>
      <c r="B64" s="45" t="s">
        <v>66</v>
      </c>
      <c r="C64" s="41">
        <v>39.06</v>
      </c>
      <c r="D64" s="41">
        <v>39.1</v>
      </c>
      <c r="E64" s="27">
        <f t="shared" si="6"/>
        <v>-3.9999999999999147E-2</v>
      </c>
      <c r="F64" s="33">
        <f t="shared" si="7"/>
        <v>1.5999999999999318E-3</v>
      </c>
      <c r="H64" s="26" t="s">
        <v>49</v>
      </c>
      <c r="I64" s="54">
        <f>(C25+D25)/2</f>
        <v>704320.25349999999</v>
      </c>
      <c r="J64" s="54">
        <f>(G25+H25)/2</f>
        <v>1079524.2885</v>
      </c>
      <c r="K64" s="55">
        <f t="shared" si="8"/>
        <v>39.08</v>
      </c>
    </row>
    <row r="65" spans="1:11" s="31" customFormat="1" x14ac:dyDescent="0.25">
      <c r="A65" s="26" t="s">
        <v>50</v>
      </c>
      <c r="B65" s="45" t="s">
        <v>70</v>
      </c>
      <c r="C65" s="41">
        <v>55.01</v>
      </c>
      <c r="D65" s="41">
        <v>54.96</v>
      </c>
      <c r="E65" s="27">
        <f t="shared" si="6"/>
        <v>4.9999999999997158E-2</v>
      </c>
      <c r="F65" s="33">
        <f t="shared" si="7"/>
        <v>2.499999999999716E-3</v>
      </c>
      <c r="H65" s="26" t="s">
        <v>50</v>
      </c>
      <c r="I65" s="54">
        <f>(C26+D26)/2</f>
        <v>692480.19299999997</v>
      </c>
      <c r="J65" s="54">
        <f>(G26+H26)/2</f>
        <v>1063377.7085000002</v>
      </c>
      <c r="K65" s="55">
        <f t="shared" si="8"/>
        <v>54.984999999999999</v>
      </c>
    </row>
    <row r="66" spans="1:11" s="31" customFormat="1" x14ac:dyDescent="0.25">
      <c r="A66" s="26" t="s">
        <v>51</v>
      </c>
      <c r="B66" s="45" t="s">
        <v>66</v>
      </c>
      <c r="C66" s="41">
        <v>55.22</v>
      </c>
      <c r="D66" s="41">
        <v>55.17</v>
      </c>
      <c r="E66" s="39">
        <f t="shared" si="6"/>
        <v>4.9999999999997158E-2</v>
      </c>
      <c r="F66" s="33">
        <f t="shared" si="7"/>
        <v>2.499999999999716E-3</v>
      </c>
      <c r="H66" s="26" t="s">
        <v>51</v>
      </c>
      <c r="I66" s="54">
        <f>(C27+D27)/2</f>
        <v>704665.16700000002</v>
      </c>
      <c r="J66" s="54">
        <f>(G27+H27)/2</f>
        <v>1065621.8064999999</v>
      </c>
      <c r="K66" s="55">
        <f t="shared" si="8"/>
        <v>55.195</v>
      </c>
    </row>
    <row r="67" spans="1:11" s="31" customFormat="1" x14ac:dyDescent="0.25">
      <c r="A67" s="26" t="s">
        <v>52</v>
      </c>
      <c r="B67" s="45" t="s">
        <v>66</v>
      </c>
      <c r="C67" s="41">
        <v>25.53</v>
      </c>
      <c r="D67" s="41">
        <v>25.51</v>
      </c>
      <c r="E67" s="27">
        <f t="shared" si="6"/>
        <v>1.9999999999999574E-2</v>
      </c>
      <c r="F67" s="33">
        <f t="shared" si="7"/>
        <v>3.9999999999998294E-4</v>
      </c>
      <c r="H67" s="26" t="s">
        <v>52</v>
      </c>
      <c r="I67" s="54">
        <f>(C28+D28)/2</f>
        <v>691306.00099999993</v>
      </c>
      <c r="J67" s="54">
        <f>(G28+H28)/2</f>
        <v>1052032.4500000002</v>
      </c>
      <c r="K67" s="55">
        <f t="shared" si="8"/>
        <v>25.520000000000003</v>
      </c>
    </row>
    <row r="68" spans="1:11" s="31" customFormat="1" x14ac:dyDescent="0.25">
      <c r="A68" s="26" t="s">
        <v>53</v>
      </c>
      <c r="B68" s="45" t="s">
        <v>61</v>
      </c>
      <c r="C68" s="41">
        <v>41.89</v>
      </c>
      <c r="D68" s="41">
        <v>41.91</v>
      </c>
      <c r="E68" s="27">
        <f t="shared" si="6"/>
        <v>-1.9999999999996021E-2</v>
      </c>
      <c r="F68" s="33">
        <f t="shared" si="7"/>
        <v>3.9999999999984086E-4</v>
      </c>
      <c r="H68" s="26" t="s">
        <v>53</v>
      </c>
      <c r="I68" s="54">
        <f>(C29+D29)/2</f>
        <v>699202.05050000001</v>
      </c>
      <c r="J68" s="54">
        <f>(G29+H29)/2</f>
        <v>1057386.8560000001</v>
      </c>
      <c r="K68" s="55">
        <f t="shared" si="8"/>
        <v>41.9</v>
      </c>
    </row>
    <row r="69" spans="1:11" s="31" customFormat="1" x14ac:dyDescent="0.25">
      <c r="A69" s="26" t="s">
        <v>54</v>
      </c>
      <c r="B69" s="45" t="s">
        <v>67</v>
      </c>
      <c r="C69" s="41">
        <v>42.1</v>
      </c>
      <c r="D69" s="41">
        <v>42.05</v>
      </c>
      <c r="E69" s="27">
        <f t="shared" si="6"/>
        <v>5.0000000000004263E-2</v>
      </c>
      <c r="F69" s="33">
        <f t="shared" si="7"/>
        <v>2.5000000000004264E-3</v>
      </c>
      <c r="H69" s="26" t="s">
        <v>54</v>
      </c>
      <c r="I69" s="54">
        <f>(C30+D30)/2</f>
        <v>693891.174</v>
      </c>
      <c r="J69" s="54">
        <f>(G30+H30)/2</f>
        <v>1025436.8615</v>
      </c>
      <c r="K69" s="55">
        <f t="shared" si="8"/>
        <v>42.075000000000003</v>
      </c>
    </row>
    <row r="70" spans="1:11" s="31" customFormat="1" x14ac:dyDescent="0.25">
      <c r="A70" s="26" t="s">
        <v>55</v>
      </c>
      <c r="B70" s="45" t="s">
        <v>71</v>
      </c>
      <c r="C70" s="41">
        <v>46.05</v>
      </c>
      <c r="D70" s="41">
        <v>46.06</v>
      </c>
      <c r="E70" s="27">
        <f t="shared" si="6"/>
        <v>-1.0000000000005116E-2</v>
      </c>
      <c r="F70" s="33">
        <f t="shared" si="7"/>
        <v>1.0000000000010231E-4</v>
      </c>
      <c r="H70" s="26" t="s">
        <v>55</v>
      </c>
      <c r="I70" s="54">
        <f>(C31+D31)/2</f>
        <v>675272.75200000009</v>
      </c>
      <c r="J70" s="54">
        <f>(G31+H31)/2</f>
        <v>1029575.9384999999</v>
      </c>
      <c r="K70" s="55">
        <f t="shared" si="8"/>
        <v>46.055</v>
      </c>
    </row>
    <row r="71" spans="1:11" s="31" customFormat="1" x14ac:dyDescent="0.25">
      <c r="A71" s="26" t="s">
        <v>56</v>
      </c>
      <c r="B71" s="45" t="s">
        <v>61</v>
      </c>
      <c r="C71" s="41">
        <v>32.51</v>
      </c>
      <c r="D71" s="41">
        <v>32.42</v>
      </c>
      <c r="E71" s="27">
        <f t="shared" si="6"/>
        <v>8.9999999999996305E-2</v>
      </c>
      <c r="F71" s="33">
        <f t="shared" si="7"/>
        <v>8.0999999999993352E-3</v>
      </c>
      <c r="H71" s="26" t="s">
        <v>56</v>
      </c>
      <c r="I71" s="54">
        <f>(C32+D32)/2</f>
        <v>656334.15449999995</v>
      </c>
      <c r="J71" s="54">
        <f>(G32+H32)/2</f>
        <v>1008524.0355</v>
      </c>
      <c r="K71" s="55">
        <f t="shared" si="8"/>
        <v>32.465000000000003</v>
      </c>
    </row>
    <row r="72" spans="1:11" s="31" customFormat="1" x14ac:dyDescent="0.25">
      <c r="A72" s="26" t="s">
        <v>57</v>
      </c>
      <c r="B72" s="45" t="s">
        <v>68</v>
      </c>
      <c r="C72" s="41">
        <v>42.41</v>
      </c>
      <c r="D72" s="41">
        <v>42.51</v>
      </c>
      <c r="E72" s="27">
        <f t="shared" si="6"/>
        <v>-0.10000000000000142</v>
      </c>
      <c r="F72" s="33">
        <f t="shared" si="7"/>
        <v>1.0000000000000285E-2</v>
      </c>
      <c r="H72" s="26" t="s">
        <v>57</v>
      </c>
      <c r="I72" s="54">
        <f>(C33+D33)/2</f>
        <v>674162.82000000007</v>
      </c>
      <c r="J72" s="54">
        <f>(G33+H33)/2</f>
        <v>1011120.8659999999</v>
      </c>
      <c r="K72" s="55">
        <f t="shared" si="8"/>
        <v>42.459999999999994</v>
      </c>
    </row>
    <row r="73" spans="1:11" s="31" customFormat="1" x14ac:dyDescent="0.25">
      <c r="A73" s="40" t="s">
        <v>58</v>
      </c>
      <c r="B73" s="45" t="s">
        <v>61</v>
      </c>
      <c r="C73" s="41">
        <v>15.61</v>
      </c>
      <c r="D73" s="41">
        <v>15.46</v>
      </c>
      <c r="E73" s="27">
        <f t="shared" si="6"/>
        <v>0.14999999999999858</v>
      </c>
      <c r="F73" s="33">
        <f t="shared" si="7"/>
        <v>2.2499999999999572E-2</v>
      </c>
      <c r="H73" s="40" t="s">
        <v>58</v>
      </c>
      <c r="I73" s="54">
        <f>(C34+D34)/2</f>
        <v>655112.38250000007</v>
      </c>
      <c r="J73" s="54">
        <f>(G34+H34)/2</f>
        <v>975821.22900000005</v>
      </c>
      <c r="K73" s="55">
        <f t="shared" si="8"/>
        <v>15.535</v>
      </c>
    </row>
    <row r="74" spans="1:11" s="31" customFormat="1" ht="15.75" thickBot="1" x14ac:dyDescent="0.3">
      <c r="A74" s="23" t="s">
        <v>59</v>
      </c>
      <c r="B74" s="46" t="s">
        <v>73</v>
      </c>
      <c r="C74" s="51">
        <v>2.95</v>
      </c>
      <c r="D74" s="51">
        <v>2.94</v>
      </c>
      <c r="E74" s="36">
        <f t="shared" si="6"/>
        <v>1.0000000000000231E-2</v>
      </c>
      <c r="F74" s="34">
        <f t="shared" si="7"/>
        <v>1.0000000000000461E-4</v>
      </c>
      <c r="H74" s="23" t="s">
        <v>59</v>
      </c>
      <c r="I74" s="56">
        <f>(C35+D35)/2</f>
        <v>664859.20500000007</v>
      </c>
      <c r="J74" s="56">
        <f>(G35+H35)/2</f>
        <v>977004.51899999997</v>
      </c>
      <c r="K74" s="57">
        <f t="shared" si="8"/>
        <v>2.9450000000000003</v>
      </c>
    </row>
    <row r="75" spans="1:11" x14ac:dyDescent="0.25">
      <c r="E75" s="6" t="s">
        <v>11</v>
      </c>
      <c r="F75" s="10">
        <f>SUM(F46:F74)</f>
        <v>9.5799999999998164E-2</v>
      </c>
    </row>
    <row r="76" spans="1:11" x14ac:dyDescent="0.25">
      <c r="E76" s="6" t="s">
        <v>12</v>
      </c>
      <c r="F76" s="10">
        <f>F75/COUNT(F46:F74)</f>
        <v>3.3034482758620056E-3</v>
      </c>
    </row>
    <row r="77" spans="1:11" x14ac:dyDescent="0.25">
      <c r="E77" s="6" t="s">
        <v>14</v>
      </c>
      <c r="F77" s="7">
        <f>SQRT(F76)</f>
        <v>5.7475632017943097E-2</v>
      </c>
    </row>
    <row r="78" spans="1:11" x14ac:dyDescent="0.25">
      <c r="E78" s="6" t="s">
        <v>13</v>
      </c>
      <c r="F78" s="7">
        <f>1.96*F77</f>
        <v>0.11265223875516847</v>
      </c>
    </row>
  </sheetData>
  <mergeCells count="1">
    <mergeCell ref="H43:K43"/>
  </mergeCells>
  <pageMargins left="0.7" right="0.7" top="0.75" bottom="0.75" header="0.3" footer="0.3"/>
  <pageSetup scale="75" fitToHeight="2" orientation="landscape" r:id="rId1"/>
  <rowBreaks count="1" manualBreakCount="1">
    <brk id="39" max="16383" man="1"/>
  </rowBreaks>
  <ignoredErrors>
    <ignoredError sqref="F6 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workbookViewId="0">
      <selection sqref="A1:L48"/>
    </sheetView>
  </sheetViews>
  <sheetFormatPr defaultRowHeight="15" x14ac:dyDescent="0.25"/>
  <cols>
    <col min="2" max="2" width="11" customWidth="1"/>
    <col min="3" max="4" width="15.7109375" customWidth="1"/>
    <col min="6" max="6" width="15.85546875" customWidth="1"/>
    <col min="7" max="8" width="15.7109375" customWidth="1"/>
    <col min="10" max="10" width="15.85546875" customWidth="1"/>
  </cols>
  <sheetData>
    <row r="1" spans="1:11" x14ac:dyDescent="0.25">
      <c r="A1" s="2"/>
    </row>
    <row r="2" spans="1:11" x14ac:dyDescent="0.25">
      <c r="A2" s="8"/>
    </row>
    <row r="3" spans="1:11" x14ac:dyDescent="0.25">
      <c r="A3" s="8"/>
    </row>
    <row r="4" spans="1:11" x14ac:dyDescent="0.25">
      <c r="A4" s="8"/>
    </row>
    <row r="5" spans="1:11" s="1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</row>
    <row r="7" spans="1:11" x14ac:dyDescent="0.25">
      <c r="A7" s="5"/>
      <c r="B7" s="1"/>
      <c r="C7" s="7"/>
      <c r="D7" s="7"/>
      <c r="E7" s="7"/>
      <c r="F7" s="10"/>
      <c r="G7" s="7"/>
      <c r="H7" s="7"/>
      <c r="I7" s="7"/>
      <c r="J7" s="10"/>
    </row>
    <row r="8" spans="1:11" x14ac:dyDescent="0.25">
      <c r="A8" s="5"/>
      <c r="B8" s="1"/>
      <c r="C8" s="7"/>
      <c r="D8" s="7"/>
      <c r="E8" s="7"/>
      <c r="F8" s="10"/>
      <c r="G8" s="7"/>
      <c r="H8" s="7"/>
      <c r="I8" s="7"/>
      <c r="J8" s="10"/>
    </row>
    <row r="9" spans="1:11" x14ac:dyDescent="0.25">
      <c r="A9" s="5"/>
      <c r="B9" s="1"/>
      <c r="C9" s="7"/>
      <c r="D9" s="7"/>
      <c r="E9" s="7"/>
      <c r="F9" s="10"/>
      <c r="G9" s="7"/>
      <c r="H9" s="7"/>
      <c r="I9" s="7"/>
      <c r="J9" s="10"/>
    </row>
    <row r="10" spans="1:11" x14ac:dyDescent="0.25">
      <c r="A10" s="5"/>
      <c r="B10" s="1"/>
      <c r="C10" s="7"/>
      <c r="D10" s="7"/>
      <c r="E10" s="7"/>
      <c r="F10" s="10"/>
      <c r="G10" s="7"/>
      <c r="H10" s="7"/>
      <c r="I10" s="7"/>
      <c r="J10" s="10"/>
    </row>
    <row r="11" spans="1:11" x14ac:dyDescent="0.25">
      <c r="A11" s="5"/>
      <c r="B11" s="1"/>
      <c r="C11" s="7"/>
      <c r="D11" s="7"/>
      <c r="E11" s="7"/>
      <c r="F11" s="10"/>
      <c r="G11" s="7"/>
      <c r="H11" s="7"/>
      <c r="I11" s="7"/>
      <c r="J11" s="10"/>
    </row>
    <row r="12" spans="1:11" ht="15.75" thickBot="1" x14ac:dyDescent="0.3">
      <c r="A12" s="5"/>
      <c r="B12" s="1"/>
      <c r="C12" s="7"/>
      <c r="D12" s="7"/>
      <c r="E12" s="7"/>
      <c r="F12" s="11"/>
      <c r="G12" s="7"/>
      <c r="H12" s="7"/>
      <c r="I12" s="7"/>
      <c r="J12" s="11"/>
    </row>
    <row r="13" spans="1:11" x14ac:dyDescent="0.25">
      <c r="A13" s="1"/>
      <c r="B13" s="1"/>
      <c r="C13" s="1"/>
      <c r="D13" s="1"/>
      <c r="E13" s="6"/>
      <c r="F13" s="10"/>
      <c r="G13" s="1"/>
      <c r="H13" s="1"/>
      <c r="I13" s="6"/>
      <c r="J13" s="10"/>
    </row>
    <row r="14" spans="1:11" x14ac:dyDescent="0.25">
      <c r="A14" s="1"/>
      <c r="B14" s="1"/>
      <c r="C14" s="1"/>
      <c r="D14" s="1"/>
      <c r="E14" s="6"/>
      <c r="F14" s="10"/>
      <c r="G14" s="1"/>
      <c r="H14" s="1"/>
      <c r="I14" s="6"/>
      <c r="J14" s="10"/>
    </row>
    <row r="15" spans="1:11" x14ac:dyDescent="0.25">
      <c r="A15" s="1"/>
      <c r="B15" s="1"/>
      <c r="C15" s="1"/>
      <c r="D15" s="1"/>
      <c r="E15" s="6"/>
      <c r="F15" s="7"/>
      <c r="G15" s="1"/>
      <c r="H15" s="1"/>
      <c r="I15" s="6"/>
      <c r="J15" s="7"/>
    </row>
    <row r="16" spans="1:11" x14ac:dyDescent="0.25">
      <c r="A16" s="1"/>
      <c r="B16" s="1"/>
      <c r="C16" s="1"/>
      <c r="D16" s="1"/>
      <c r="E16" s="6"/>
      <c r="F16" s="7"/>
      <c r="G16" s="1"/>
      <c r="I16" s="6"/>
      <c r="J16" s="14"/>
      <c r="K16" s="13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6"/>
      <c r="J17" s="7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6"/>
      <c r="J18" s="7"/>
    </row>
    <row r="19" spans="1:10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2"/>
      <c r="G20" s="1"/>
      <c r="H20" s="1"/>
      <c r="I20" s="1"/>
      <c r="J20" s="1"/>
    </row>
    <row r="22" spans="1:10" ht="15.75" thickBot="1" x14ac:dyDescent="0.3">
      <c r="A22" s="9"/>
      <c r="B22" s="9"/>
      <c r="C22" s="9"/>
      <c r="D22" s="9"/>
      <c r="E22" s="9"/>
      <c r="F22" s="9"/>
    </row>
    <row r="23" spans="1:10" x14ac:dyDescent="0.25">
      <c r="A23" s="5"/>
      <c r="B23" s="1"/>
      <c r="C23" s="7"/>
      <c r="D23" s="7"/>
      <c r="E23" s="7"/>
      <c r="F23" s="10"/>
      <c r="G23" s="3"/>
      <c r="H23" s="3"/>
      <c r="I23" s="3"/>
      <c r="J23" s="3"/>
    </row>
    <row r="24" spans="1:10" x14ac:dyDescent="0.25">
      <c r="A24" s="5"/>
      <c r="B24" s="1"/>
      <c r="C24" s="7"/>
      <c r="D24" s="7"/>
      <c r="E24" s="7"/>
      <c r="F24" s="10"/>
    </row>
    <row r="25" spans="1:10" x14ac:dyDescent="0.25">
      <c r="A25" s="5"/>
      <c r="B25" s="1"/>
      <c r="C25" s="7"/>
      <c r="D25" s="7"/>
      <c r="E25" s="7"/>
      <c r="F25" s="10"/>
    </row>
    <row r="26" spans="1:10" x14ac:dyDescent="0.25">
      <c r="A26" s="5"/>
      <c r="B26" s="1"/>
      <c r="C26" s="7"/>
      <c r="D26" s="7"/>
      <c r="E26" s="7"/>
      <c r="F26" s="10"/>
    </row>
    <row r="27" spans="1:10" x14ac:dyDescent="0.25">
      <c r="A27" s="5"/>
      <c r="B27" s="1"/>
      <c r="C27" s="7"/>
      <c r="D27" s="7"/>
      <c r="E27" s="7"/>
      <c r="F27" s="10"/>
    </row>
    <row r="28" spans="1:10" ht="15.75" thickBot="1" x14ac:dyDescent="0.3">
      <c r="A28" s="5"/>
      <c r="B28" s="1"/>
      <c r="C28" s="7"/>
      <c r="D28" s="7"/>
      <c r="E28" s="12"/>
      <c r="F28" s="11"/>
    </row>
    <row r="29" spans="1:10" x14ac:dyDescent="0.25">
      <c r="E29" s="6"/>
      <c r="F29" s="10"/>
    </row>
    <row r="30" spans="1:10" x14ac:dyDescent="0.25">
      <c r="E30" s="6"/>
      <c r="F30" s="10"/>
    </row>
    <row r="31" spans="1:10" x14ac:dyDescent="0.25">
      <c r="E31" s="6"/>
      <c r="F31" s="7"/>
    </row>
    <row r="32" spans="1:10" x14ac:dyDescent="0.25">
      <c r="E32" s="6"/>
      <c r="F32" s="7"/>
    </row>
    <row r="35" spans="1:6" x14ac:dyDescent="0.25">
      <c r="A35" s="2"/>
    </row>
    <row r="37" spans="1:6" ht="15.75" thickBot="1" x14ac:dyDescent="0.3">
      <c r="A37" s="9"/>
      <c r="B37" s="9"/>
      <c r="C37" s="9"/>
      <c r="D37" s="9"/>
      <c r="E37" s="9"/>
      <c r="F37" s="9"/>
    </row>
    <row r="38" spans="1:6" x14ac:dyDescent="0.25">
      <c r="A38" s="5"/>
      <c r="B38" s="1"/>
      <c r="C38" s="7"/>
      <c r="D38" s="7"/>
      <c r="E38" s="7"/>
      <c r="F38" s="10"/>
    </row>
    <row r="39" spans="1:6" x14ac:dyDescent="0.25">
      <c r="A39" s="5"/>
      <c r="B39" s="1"/>
      <c r="C39" s="7"/>
      <c r="D39" s="7"/>
      <c r="E39" s="7"/>
      <c r="F39" s="10"/>
    </row>
    <row r="40" spans="1:6" x14ac:dyDescent="0.25">
      <c r="A40" s="5"/>
      <c r="B40" s="1"/>
      <c r="C40" s="7"/>
      <c r="D40" s="7"/>
      <c r="E40" s="7"/>
      <c r="F40" s="10"/>
    </row>
    <row r="41" spans="1:6" x14ac:dyDescent="0.25">
      <c r="A41" s="5"/>
      <c r="B41" s="1"/>
      <c r="C41" s="7"/>
      <c r="D41" s="7"/>
      <c r="E41" s="7"/>
      <c r="F41" s="10"/>
    </row>
    <row r="42" spans="1:6" x14ac:dyDescent="0.25">
      <c r="A42" s="5"/>
      <c r="B42" s="1"/>
      <c r="C42" s="7"/>
      <c r="D42" s="7"/>
      <c r="E42" s="7"/>
      <c r="F42" s="10"/>
    </row>
    <row r="43" spans="1:6" ht="15.75" thickBot="1" x14ac:dyDescent="0.3">
      <c r="A43" s="5"/>
      <c r="B43" s="1"/>
      <c r="C43" s="7"/>
      <c r="D43" s="7"/>
      <c r="E43" s="12"/>
      <c r="F43" s="11"/>
    </row>
    <row r="44" spans="1:6" x14ac:dyDescent="0.25">
      <c r="E44" s="6"/>
      <c r="F44" s="10"/>
    </row>
    <row r="45" spans="1:6" x14ac:dyDescent="0.25">
      <c r="E45" s="6"/>
      <c r="F45" s="10"/>
    </row>
    <row r="46" spans="1:6" x14ac:dyDescent="0.25">
      <c r="E46" s="6"/>
      <c r="F46" s="7"/>
    </row>
    <row r="47" spans="1:6" x14ac:dyDescent="0.25">
      <c r="E47" s="6"/>
      <c r="F47" s="7"/>
    </row>
  </sheetData>
  <pageMargins left="0.7" right="0.7" top="0.75" bottom="0.75" header="0.3" footer="0.3"/>
  <pageSetup scale="92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FGDC STD - RMSE EQUAL</vt:lpstr>
      <vt:lpstr>FGDC STD - RMSE NOT EQUAL</vt:lpstr>
      <vt:lpstr>'FGDC STD - RMSE EQUAL'!Print_Area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Townsend</dc:creator>
  <cp:lastModifiedBy>Darren Townsend</cp:lastModifiedBy>
  <cp:lastPrinted>2011-03-28T19:39:37Z</cp:lastPrinted>
  <dcterms:created xsi:type="dcterms:W3CDTF">2009-12-10T13:19:56Z</dcterms:created>
  <dcterms:modified xsi:type="dcterms:W3CDTF">2014-11-25T20:22:12Z</dcterms:modified>
</cp:coreProperties>
</file>