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ancock\"/>
    </mc:Choice>
  </mc:AlternateContent>
  <bookViews>
    <workbookView xWindow="0" yWindow="0" windowWidth="21570" windowHeight="9420" tabRatio="594"/>
  </bookViews>
  <sheets>
    <sheet name="drape_ctl2" sheetId="1" r:id="rId1"/>
  </sheets>
  <definedNames>
    <definedName name="_xlnm.Database">drape_ctl2!$A$1:$G$60</definedName>
  </definedNames>
  <calcPr calcId="162913"/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" i="1"/>
  <c r="I22" i="1"/>
  <c r="I23" i="1"/>
  <c r="I24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46" i="1"/>
  <c r="H45" i="1" l="1"/>
  <c r="H44" i="1"/>
  <c r="H38" i="1" l="1"/>
  <c r="H39" i="1"/>
  <c r="H40" i="1"/>
  <c r="H41" i="1"/>
  <c r="H42" i="1"/>
  <c r="H43" i="1"/>
  <c r="H35" i="1" l="1"/>
  <c r="H36" i="1"/>
  <c r="H37" i="1"/>
  <c r="H28" i="1"/>
  <c r="H29" i="1"/>
  <c r="H30" i="1"/>
  <c r="H31" i="1"/>
  <c r="H32" i="1"/>
  <c r="H25" i="1"/>
  <c r="J59" i="1"/>
  <c r="J38" i="1"/>
  <c r="J14" i="1"/>
  <c r="J58" i="1"/>
  <c r="J13" i="1"/>
  <c r="J37" i="1"/>
  <c r="J57" i="1"/>
  <c r="J36" i="1"/>
  <c r="J35" i="1"/>
  <c r="J12" i="1"/>
  <c r="J56" i="1"/>
  <c r="J11" i="1"/>
  <c r="J34" i="1"/>
  <c r="H34" i="1"/>
  <c r="J55" i="1"/>
  <c r="J33" i="1"/>
  <c r="H33" i="1"/>
  <c r="J43" i="1"/>
  <c r="J19" i="1"/>
  <c r="J42" i="1"/>
  <c r="J18" i="1"/>
  <c r="J41" i="1"/>
  <c r="J17" i="1"/>
  <c r="J40" i="1"/>
  <c r="J16" i="1"/>
  <c r="J15" i="1"/>
  <c r="J60" i="1"/>
  <c r="J39" i="1"/>
  <c r="J10" i="1"/>
  <c r="J54" i="1"/>
  <c r="J32" i="1"/>
  <c r="J53" i="1"/>
  <c r="J2" i="1" l="1"/>
  <c r="H26" i="1" l="1"/>
  <c r="H27" i="1"/>
  <c r="J20" i="1"/>
  <c r="J4" i="1"/>
  <c r="J9" i="1"/>
  <c r="J22" i="1"/>
  <c r="J44" i="1"/>
  <c r="J48" i="1"/>
  <c r="J24" i="1"/>
  <c r="J7" i="1"/>
  <c r="J52" i="1"/>
  <c r="J8" i="1"/>
  <c r="J25" i="1"/>
  <c r="J30" i="1"/>
  <c r="J23" i="1"/>
  <c r="J47" i="1"/>
  <c r="J21" i="1"/>
  <c r="J51" i="1"/>
  <c r="J46" i="1"/>
  <c r="J26" i="1"/>
  <c r="J29" i="1"/>
  <c r="J28" i="1"/>
  <c r="J27" i="1"/>
  <c r="J49" i="1"/>
  <c r="J6" i="1"/>
  <c r="J3" i="1"/>
  <c r="J45" i="1"/>
  <c r="J50" i="1"/>
  <c r="J5" i="1"/>
  <c r="J31" i="1"/>
  <c r="G67" i="1"/>
  <c r="G66" i="1"/>
  <c r="G65" i="1"/>
  <c r="G64" i="1"/>
  <c r="G63" i="1"/>
  <c r="G62" i="1"/>
  <c r="G70" i="1" l="1"/>
  <c r="I70" i="1"/>
  <c r="H70" i="1"/>
  <c r="I67" i="1"/>
  <c r="I66" i="1"/>
  <c r="I65" i="1"/>
  <c r="I62" i="1"/>
  <c r="I64" i="1"/>
  <c r="I63" i="1"/>
  <c r="H63" i="1"/>
  <c r="H67" i="1"/>
  <c r="H62" i="1"/>
  <c r="H64" i="1"/>
  <c r="H65" i="1"/>
  <c r="H66" i="1"/>
  <c r="I68" i="1" l="1"/>
  <c r="I69" i="1" s="1"/>
  <c r="G68" i="1"/>
  <c r="G69" i="1" s="1"/>
  <c r="H68" i="1" l="1"/>
  <c r="H69" i="1" s="1"/>
</calcChain>
</file>

<file path=xl/sharedStrings.xml><?xml version="1.0" encoding="utf-8"?>
<sst xmlns="http://schemas.openxmlformats.org/spreadsheetml/2006/main" count="139" uniqueCount="139">
  <si>
    <t>OBJECTID</t>
  </si>
  <si>
    <t>id</t>
  </si>
  <si>
    <t>northing</t>
  </si>
  <si>
    <t>easting</t>
  </si>
  <si>
    <t>elevation</t>
  </si>
  <si>
    <t>surface</t>
  </si>
  <si>
    <t>ctl_surf</t>
  </si>
  <si>
    <t>N</t>
  </si>
  <si>
    <t>Average</t>
  </si>
  <si>
    <t>SD</t>
  </si>
  <si>
    <t>Min</t>
  </si>
  <si>
    <t>Max</t>
  </si>
  <si>
    <t>SS</t>
  </si>
  <si>
    <t>RMSE</t>
  </si>
  <si>
    <t>95% CI</t>
  </si>
  <si>
    <t>Absolute</t>
  </si>
  <si>
    <t>95th Percentile</t>
  </si>
  <si>
    <t>NVA (BE,SG)</t>
  </si>
  <si>
    <t>VVA (TG,BR,T)</t>
  </si>
  <si>
    <t>NVA</t>
  </si>
  <si>
    <t>VVA</t>
  </si>
  <si>
    <t>hvva1</t>
  </si>
  <si>
    <t xml:space="preserve">687.979	</t>
  </si>
  <si>
    <t>hvva10</t>
  </si>
  <si>
    <t xml:space="preserve">635.572	</t>
  </si>
  <si>
    <t>hvva11</t>
  </si>
  <si>
    <t xml:space="preserve">645.002	</t>
  </si>
  <si>
    <t>hvva12</t>
  </si>
  <si>
    <t xml:space="preserve">681.010	</t>
  </si>
  <si>
    <t>hvva13</t>
  </si>
  <si>
    <t xml:space="preserve">638.858	</t>
  </si>
  <si>
    <t>hvva14</t>
  </si>
  <si>
    <t xml:space="preserve">666.558	</t>
  </si>
  <si>
    <t>hvva15</t>
  </si>
  <si>
    <t xml:space="preserve">679.006	</t>
  </si>
  <si>
    <t>hvva16</t>
  </si>
  <si>
    <t xml:space="preserve">629.729	</t>
  </si>
  <si>
    <t>hvva17</t>
  </si>
  <si>
    <t xml:space="preserve">623.042	</t>
  </si>
  <si>
    <t>hvva18</t>
  </si>
  <si>
    <t xml:space="preserve">607.463	</t>
  </si>
  <si>
    <t>hvva19</t>
  </si>
  <si>
    <t xml:space="preserve">619.400	</t>
  </si>
  <si>
    <t>hvva2</t>
  </si>
  <si>
    <t xml:space="preserve">637.232	</t>
  </si>
  <si>
    <t>hvva20</t>
  </si>
  <si>
    <t xml:space="preserve">551.790	</t>
  </si>
  <si>
    <t>hvva21</t>
  </si>
  <si>
    <t>638.917</t>
  </si>
  <si>
    <t>hvva22</t>
  </si>
  <si>
    <t xml:space="preserve">596.645	</t>
  </si>
  <si>
    <t>hvva23</t>
  </si>
  <si>
    <t xml:space="preserve">644.261	</t>
  </si>
  <si>
    <t>hvva24</t>
  </si>
  <si>
    <t xml:space="preserve">653.334	</t>
  </si>
  <si>
    <t>hvva25</t>
  </si>
  <si>
    <t>526.642</t>
  </si>
  <si>
    <t>hvva4</t>
  </si>
  <si>
    <t xml:space="preserve">709.070	</t>
  </si>
  <si>
    <t>hvva5</t>
  </si>
  <si>
    <t xml:space="preserve">679.054	</t>
  </si>
  <si>
    <t>hvva6</t>
  </si>
  <si>
    <t xml:space="preserve">686.409	</t>
  </si>
  <si>
    <t>hvva7</t>
  </si>
  <si>
    <t xml:space="preserve">650.338	</t>
  </si>
  <si>
    <t>hvva8</t>
  </si>
  <si>
    <t xml:space="preserve">655.621	</t>
  </si>
  <si>
    <t>hnva1</t>
  </si>
  <si>
    <t xml:space="preserve">692.312	</t>
  </si>
  <si>
    <t>hnva10</t>
  </si>
  <si>
    <t xml:space="preserve">659.294	</t>
  </si>
  <si>
    <t>hnva11</t>
  </si>
  <si>
    <t xml:space="preserve">619.915	</t>
  </si>
  <si>
    <t>hnva12</t>
  </si>
  <si>
    <t xml:space="preserve">682.592	</t>
  </si>
  <si>
    <t>hnva13</t>
  </si>
  <si>
    <t xml:space="preserve">655.415	</t>
  </si>
  <si>
    <t>hnva14</t>
  </si>
  <si>
    <t xml:space="preserve">683.993	</t>
  </si>
  <si>
    <t>hnva15</t>
  </si>
  <si>
    <t xml:space="preserve">677.475	</t>
  </si>
  <si>
    <t>hnva16</t>
  </si>
  <si>
    <t xml:space="preserve">598.910	</t>
  </si>
  <si>
    <t>hnva17</t>
  </si>
  <si>
    <t xml:space="preserve">638.521	</t>
  </si>
  <si>
    <t>hnva18</t>
  </si>
  <si>
    <t xml:space="preserve">524.743	</t>
  </si>
  <si>
    <t>hnva19</t>
  </si>
  <si>
    <t xml:space="preserve">649.850	</t>
  </si>
  <si>
    <t>hnva2</t>
  </si>
  <si>
    <t>596.104</t>
  </si>
  <si>
    <t>hnva20</t>
  </si>
  <si>
    <t xml:space="preserve">680.532	</t>
  </si>
  <si>
    <t>hnva21</t>
  </si>
  <si>
    <t xml:space="preserve">613.217	</t>
  </si>
  <si>
    <t>hnva22</t>
  </si>
  <si>
    <t xml:space="preserve">596.823	</t>
  </si>
  <si>
    <t>hnva23</t>
  </si>
  <si>
    <t xml:space="preserve">546.272	</t>
  </si>
  <si>
    <t>hnva24</t>
  </si>
  <si>
    <t xml:space="preserve">684.577	</t>
  </si>
  <si>
    <t>hnva25</t>
  </si>
  <si>
    <t xml:space="preserve">667.228	</t>
  </si>
  <si>
    <t>hnva26</t>
  </si>
  <si>
    <t xml:space="preserve">658.610	</t>
  </si>
  <si>
    <t>hnva27</t>
  </si>
  <si>
    <t xml:space="preserve">655.904	</t>
  </si>
  <si>
    <t>hnva28</t>
  </si>
  <si>
    <t xml:space="preserve">518.565	</t>
  </si>
  <si>
    <t>hnva29</t>
  </si>
  <si>
    <t xml:space="preserve">675.060	</t>
  </si>
  <si>
    <t>hnva3</t>
  </si>
  <si>
    <t xml:space="preserve">678.049	</t>
  </si>
  <si>
    <t>hnva30</t>
  </si>
  <si>
    <t xml:space="preserve">646.631	</t>
  </si>
  <si>
    <t>hnva31</t>
  </si>
  <si>
    <t xml:space="preserve">651.666	</t>
  </si>
  <si>
    <t>hnva32</t>
  </si>
  <si>
    <t xml:space="preserve">680.776	</t>
  </si>
  <si>
    <t>hnva33</t>
  </si>
  <si>
    <t xml:space="preserve">696.912	</t>
  </si>
  <si>
    <t>hnva34</t>
  </si>
  <si>
    <t xml:space="preserve">690.894	</t>
  </si>
  <si>
    <t>hnva35</t>
  </si>
  <si>
    <t xml:space="preserve">663.812	</t>
  </si>
  <si>
    <t>hnva4</t>
  </si>
  <si>
    <t xml:space="preserve">677.237	</t>
  </si>
  <si>
    <t>hnva5</t>
  </si>
  <si>
    <t xml:space="preserve">696.511	</t>
  </si>
  <si>
    <t>hnva6</t>
  </si>
  <si>
    <t xml:space="preserve">681.000	</t>
  </si>
  <si>
    <t>hnva7</t>
  </si>
  <si>
    <t xml:space="preserve">658.264	</t>
  </si>
  <si>
    <t>hnva8</t>
  </si>
  <si>
    <t xml:space="preserve">665.341	</t>
  </si>
  <si>
    <t>hnva9</t>
  </si>
  <si>
    <t xml:space="preserve">670.559	</t>
  </si>
  <si>
    <t>hnva9_hs</t>
  </si>
  <si>
    <t xml:space="preserve">702.144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</si>
</sst>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"/>
    <numFmt numFmtId="166" formatCode="0.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1" fontId="0" fillId="0" borderId="0" xfId="0" applyNumberFormat="1"/>
    <xf numFmtId="165" fontId="0" fillId="0" borderId="0" xfId="0" applyNumberFormat="1"/>
    <xf numFmtId="165" fontId="0" fillId="33" borderId="10" xfId="0" applyNumberFormat="1" applyFill="1" applyBorder="1" applyAlignment="1">
      <alignment wrapText="1"/>
    </xf>
    <xf numFmtId="165" fontId="0" fillId="0" borderId="0" xfId="0" applyNumberFormat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4" fontId="0" fillId="0" borderId="0" xfId="0" applyNumberFormat="1" applyAlignment="1">
      <alignment horizontal="right"/>
    </xf>
    <xf numFmtId="1" fontId="0" fillId="0" borderId="0" xfId="0" applyNumberFormat="1" applyFill="1"/>
    <xf numFmtId="165" fontId="0" fillId="0" borderId="0" xfId="0" applyNumberFormat="1" applyFill="1"/>
    <xf numFmtId="0" fontId="0" fillId="0" borderId="0" xfId="0" applyFill="1"/>
    <xf numFmtId="1" fontId="18" fillId="0" borderId="11" xfId="0" applyNumberFormat="1" applyFont="1" applyBorder="1" applyAlignment="1">
      <alignment horizontal="center"/>
    </xf>
    <xf numFmtId="1" fontId="0" fillId="0" borderId="0" xfId="0" applyNumberFormat="1"/>
    <xf numFmtId="166" fontId="0" fillId="0" borderId="0" xfId="0" applyNumberFormat="1"/>
    <xf numFmtId="1" fontId="0" fillId="0" borderId="0" xfId="0" applyNumberFormat="1"/>
    <xf numFmtId="166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b/>
        <i val="0"/>
        <color rgb="FFC00000"/>
      </font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abSelected="1" workbookViewId="0">
      <pane xSplit="5" ySplit="1" topLeftCell="F2" activePane="bottomRight" state="frozenSplit"/>
      <selection pane="topRight" activeCell="F1" sqref="F1"/>
      <selection pane="bottomLeft" activeCell="C2" sqref="C2"/>
      <selection pane="bottomRight" activeCell="D62" sqref="D62"/>
    </sheetView>
  </sheetViews>
  <sheetFormatPr defaultRowHeight="15" x14ac:dyDescent="0.25"/>
  <cols>
    <col min="1" max="1" width="9.7109375" style="1" customWidth="1"/>
    <col min="2" max="2" width="10.85546875" style="8" customWidth="1"/>
    <col min="3" max="3" width="18.42578125" style="4" customWidth="1"/>
    <col min="4" max="4" width="19.85546875" style="4" customWidth="1"/>
    <col min="5" max="5" width="19.7109375" style="4" customWidth="1"/>
    <col min="6" max="6" width="17.42578125" style="4" customWidth="1"/>
    <col min="7" max="7" width="14.42578125" style="4" customWidth="1"/>
    <col min="8" max="8" width="9.5703125" style="2" customWidth="1"/>
    <col min="9" max="9" width="9.7109375" style="2" customWidth="1"/>
  </cols>
  <sheetData>
    <row r="1" spans="1:10" ht="30.75" thickBot="1" x14ac:dyDescent="0.3">
      <c r="A1" s="1" t="s">
        <v>0</v>
      </c>
      <c r="B1" s="8" t="s">
        <v>1</v>
      </c>
      <c r="C1" s="4" t="s">
        <v>3</v>
      </c>
      <c r="D1" s="4" t="s">
        <v>2</v>
      </c>
      <c r="E1" s="4" t="s">
        <v>4</v>
      </c>
      <c r="F1" s="4" t="s">
        <v>5</v>
      </c>
      <c r="G1" s="4" t="s">
        <v>6</v>
      </c>
      <c r="H1" s="3" t="s">
        <v>17</v>
      </c>
      <c r="I1" s="3" t="s">
        <v>18</v>
      </c>
      <c r="J1" s="3" t="s">
        <v>15</v>
      </c>
    </row>
    <row r="2" spans="1:10" x14ac:dyDescent="0.25">
      <c r="A2" s="9">
        <v>0</v>
      </c>
      <c r="B2" s="13" t="s">
        <v>21</v>
      </c>
      <c r="C2" s="14">
        <v>2000020.193</v>
      </c>
      <c r="D2" s="14">
        <v>1437452.76</v>
      </c>
      <c r="E2" s="14" t="s">
        <v>22</v>
      </c>
      <c r="F2" s="14">
        <v>688.32128906299999</v>
      </c>
      <c r="G2" s="14">
        <v>-0.342289063</v>
      </c>
      <c r="H2" s="10"/>
      <c r="I2" s="10">
        <f t="shared" ref="I2:I24" si="0">G2</f>
        <v>-0.342289063</v>
      </c>
      <c r="J2" s="10">
        <f t="shared" ref="J2:J24" si="1">ABS(G2)</f>
        <v>0.342289063</v>
      </c>
    </row>
    <row r="3" spans="1:10" s="11" customFormat="1" x14ac:dyDescent="0.25">
      <c r="A3" s="9">
        <v>0</v>
      </c>
      <c r="B3" s="13" t="s">
        <v>23</v>
      </c>
      <c r="C3" s="14">
        <v>2049960.862</v>
      </c>
      <c r="D3" s="14">
        <v>1414282.547</v>
      </c>
      <c r="E3" s="14" t="s">
        <v>24</v>
      </c>
      <c r="F3" s="14">
        <v>635.57348632799994</v>
      </c>
      <c r="G3" s="14">
        <v>-1.4863279999399999E-3</v>
      </c>
      <c r="H3" s="10"/>
      <c r="I3" s="10">
        <f t="shared" si="0"/>
        <v>-1.4863279999399999E-3</v>
      </c>
      <c r="J3" s="10">
        <f t="shared" si="1"/>
        <v>1.4863279999399999E-3</v>
      </c>
    </row>
    <row r="4" spans="1:10" s="11" customFormat="1" x14ac:dyDescent="0.25">
      <c r="A4" s="9">
        <v>0</v>
      </c>
      <c r="B4" s="13" t="s">
        <v>25</v>
      </c>
      <c r="C4" s="14">
        <v>2069640.21</v>
      </c>
      <c r="D4" s="14">
        <v>1409114.027</v>
      </c>
      <c r="E4" s="14" t="s">
        <v>26</v>
      </c>
      <c r="F4" s="14">
        <v>645.17242431600005</v>
      </c>
      <c r="G4" s="14">
        <v>-0.17042431599999999</v>
      </c>
      <c r="H4" s="10"/>
      <c r="I4" s="10">
        <f t="shared" si="0"/>
        <v>-0.17042431599999999</v>
      </c>
      <c r="J4" s="10">
        <f t="shared" si="1"/>
        <v>0.17042431599999999</v>
      </c>
    </row>
    <row r="5" spans="1:10" s="11" customFormat="1" x14ac:dyDescent="0.25">
      <c r="A5" s="9">
        <v>0</v>
      </c>
      <c r="B5" s="13" t="s">
        <v>27</v>
      </c>
      <c r="C5" s="14">
        <v>2082728.88</v>
      </c>
      <c r="D5" s="14">
        <v>1385610.0160000001</v>
      </c>
      <c r="E5" s="14" t="s">
        <v>28</v>
      </c>
      <c r="F5" s="14">
        <v>681.07232666000004</v>
      </c>
      <c r="G5" s="14">
        <v>-6.2326660000100002E-2</v>
      </c>
      <c r="H5" s="10"/>
      <c r="I5" s="10">
        <f t="shared" si="0"/>
        <v>-6.2326660000100002E-2</v>
      </c>
      <c r="J5" s="10">
        <f t="shared" si="1"/>
        <v>6.2326660000100002E-2</v>
      </c>
    </row>
    <row r="6" spans="1:10" s="11" customFormat="1" x14ac:dyDescent="0.25">
      <c r="A6" s="9">
        <v>0</v>
      </c>
      <c r="B6" s="13" t="s">
        <v>29</v>
      </c>
      <c r="C6" s="14">
        <v>2067831.4709999999</v>
      </c>
      <c r="D6" s="14">
        <v>1378021.8330000001</v>
      </c>
      <c r="E6" s="14" t="s">
        <v>30</v>
      </c>
      <c r="F6" s="14">
        <v>638.91699218799999</v>
      </c>
      <c r="G6" s="14">
        <v>-5.8992188000000001E-2</v>
      </c>
      <c r="H6" s="10"/>
      <c r="I6" s="10">
        <f t="shared" si="0"/>
        <v>-5.8992188000000001E-2</v>
      </c>
      <c r="J6" s="10">
        <f t="shared" si="1"/>
        <v>5.8992188000000001E-2</v>
      </c>
    </row>
    <row r="7" spans="1:10" s="11" customFormat="1" x14ac:dyDescent="0.25">
      <c r="A7" s="9">
        <v>0</v>
      </c>
      <c r="B7" s="13" t="s">
        <v>31</v>
      </c>
      <c r="C7" s="14">
        <v>2030609.7309999999</v>
      </c>
      <c r="D7" s="14">
        <v>1372264.1740000001</v>
      </c>
      <c r="E7" s="14" t="s">
        <v>32</v>
      </c>
      <c r="F7" s="14">
        <v>666.75915527300003</v>
      </c>
      <c r="G7" s="14">
        <v>-0.201155273</v>
      </c>
      <c r="H7" s="10"/>
      <c r="I7" s="10">
        <f t="shared" si="0"/>
        <v>-0.201155273</v>
      </c>
      <c r="J7" s="10">
        <f t="shared" si="1"/>
        <v>0.201155273</v>
      </c>
    </row>
    <row r="8" spans="1:10" s="11" customFormat="1" x14ac:dyDescent="0.25">
      <c r="A8" s="9">
        <v>0</v>
      </c>
      <c r="B8" s="13" t="s">
        <v>33</v>
      </c>
      <c r="C8" s="14">
        <v>2016661.689</v>
      </c>
      <c r="D8" s="14">
        <v>1384771.5970000001</v>
      </c>
      <c r="E8" s="14" t="s">
        <v>34</v>
      </c>
      <c r="F8" s="14">
        <v>679.078613281</v>
      </c>
      <c r="G8" s="14">
        <v>-7.2613281000000002E-2</v>
      </c>
      <c r="H8" s="10"/>
      <c r="I8" s="10">
        <f t="shared" si="0"/>
        <v>-7.2613281000000002E-2</v>
      </c>
      <c r="J8" s="10">
        <f t="shared" si="1"/>
        <v>7.2613281000000002E-2</v>
      </c>
    </row>
    <row r="9" spans="1:10" s="11" customFormat="1" x14ac:dyDescent="0.25">
      <c r="A9" s="9">
        <v>0</v>
      </c>
      <c r="B9" s="13" t="s">
        <v>35</v>
      </c>
      <c r="C9" s="14">
        <v>1978145.9569999999</v>
      </c>
      <c r="D9" s="14">
        <v>1365624.548</v>
      </c>
      <c r="E9" s="14" t="s">
        <v>36</v>
      </c>
      <c r="F9" s="14">
        <v>629.83044433600003</v>
      </c>
      <c r="G9" s="14">
        <v>-0.101444336</v>
      </c>
      <c r="H9" s="10"/>
      <c r="I9" s="10">
        <f t="shared" si="0"/>
        <v>-0.101444336</v>
      </c>
      <c r="J9" s="10">
        <f t="shared" si="1"/>
        <v>0.101444336</v>
      </c>
    </row>
    <row r="10" spans="1:10" s="11" customFormat="1" x14ac:dyDescent="0.25">
      <c r="A10" s="9">
        <v>0</v>
      </c>
      <c r="B10" s="13" t="s">
        <v>37</v>
      </c>
      <c r="C10" s="14">
        <v>1957555.496</v>
      </c>
      <c r="D10" s="14">
        <v>1344465.53</v>
      </c>
      <c r="E10" s="14" t="s">
        <v>38</v>
      </c>
      <c r="F10" s="14">
        <v>623.56811523399995</v>
      </c>
      <c r="G10" s="14">
        <v>-0.52611523400000004</v>
      </c>
      <c r="H10" s="10"/>
      <c r="I10" s="10">
        <f t="shared" si="0"/>
        <v>-0.52611523400000004</v>
      </c>
      <c r="J10" s="10">
        <f t="shared" si="1"/>
        <v>0.52611523400000004</v>
      </c>
    </row>
    <row r="11" spans="1:10" s="11" customFormat="1" x14ac:dyDescent="0.25">
      <c r="A11" s="9">
        <v>0</v>
      </c>
      <c r="B11" s="13" t="s">
        <v>39</v>
      </c>
      <c r="C11" s="14">
        <v>2002583.121</v>
      </c>
      <c r="D11" s="14">
        <v>1343273.63</v>
      </c>
      <c r="E11" s="14" t="s">
        <v>40</v>
      </c>
      <c r="F11" s="14">
        <v>607.61602783199999</v>
      </c>
      <c r="G11" s="14">
        <v>-0.153027832</v>
      </c>
      <c r="H11" s="10"/>
      <c r="I11" s="10">
        <f t="shared" si="0"/>
        <v>-0.153027832</v>
      </c>
      <c r="J11" s="10">
        <f t="shared" si="1"/>
        <v>0.153027832</v>
      </c>
    </row>
    <row r="12" spans="1:10" s="11" customFormat="1" x14ac:dyDescent="0.25">
      <c r="A12" s="9">
        <v>0</v>
      </c>
      <c r="B12" s="13" t="s">
        <v>41</v>
      </c>
      <c r="C12" s="14">
        <v>2046610.5319999999</v>
      </c>
      <c r="D12" s="14">
        <v>1343390.8130000001</v>
      </c>
      <c r="E12" s="14" t="s">
        <v>42</v>
      </c>
      <c r="F12" s="14">
        <v>619.39392089800003</v>
      </c>
      <c r="G12" s="14">
        <v>6.0791019999399997E-3</v>
      </c>
      <c r="H12" s="10"/>
      <c r="I12" s="10">
        <f t="shared" si="0"/>
        <v>6.0791019999399997E-3</v>
      </c>
      <c r="J12" s="10">
        <f t="shared" si="1"/>
        <v>6.0791019999399997E-3</v>
      </c>
    </row>
    <row r="13" spans="1:10" s="11" customFormat="1" x14ac:dyDescent="0.25">
      <c r="A13" s="9">
        <v>0</v>
      </c>
      <c r="B13" s="13" t="s">
        <v>43</v>
      </c>
      <c r="C13" s="14">
        <v>2031846.8689999999</v>
      </c>
      <c r="D13" s="14">
        <v>1442257.341</v>
      </c>
      <c r="E13" s="14" t="s">
        <v>44</v>
      </c>
      <c r="F13" s="14">
        <v>637.05444335899995</v>
      </c>
      <c r="G13" s="14">
        <v>0.17755664099999999</v>
      </c>
      <c r="H13" s="10"/>
      <c r="I13" s="10">
        <f t="shared" si="0"/>
        <v>0.17755664099999999</v>
      </c>
      <c r="J13" s="10">
        <f t="shared" si="1"/>
        <v>0.17755664099999999</v>
      </c>
    </row>
    <row r="14" spans="1:10" s="11" customFormat="1" x14ac:dyDescent="0.25">
      <c r="A14" s="9">
        <v>0</v>
      </c>
      <c r="B14" s="13" t="s">
        <v>45</v>
      </c>
      <c r="C14" s="14">
        <v>2073553.8729999999</v>
      </c>
      <c r="D14" s="14">
        <v>1330313.996</v>
      </c>
      <c r="E14" s="14" t="s">
        <v>46</v>
      </c>
      <c r="F14" s="14">
        <v>552.020996094</v>
      </c>
      <c r="G14" s="14">
        <v>-0.23099609400000001</v>
      </c>
      <c r="H14" s="10"/>
      <c r="I14" s="10">
        <f t="shared" si="0"/>
        <v>-0.23099609400000001</v>
      </c>
      <c r="J14" s="10">
        <f t="shared" si="1"/>
        <v>0.23099609400000001</v>
      </c>
    </row>
    <row r="15" spans="1:10" s="11" customFormat="1" x14ac:dyDescent="0.25">
      <c r="A15" s="9">
        <v>0</v>
      </c>
      <c r="B15" s="13" t="s">
        <v>47</v>
      </c>
      <c r="C15" s="14">
        <v>1954156.075</v>
      </c>
      <c r="D15" s="14">
        <v>1323770.774</v>
      </c>
      <c r="E15" s="14" t="s">
        <v>48</v>
      </c>
      <c r="F15" s="14">
        <v>638.95520019499997</v>
      </c>
      <c r="G15" s="14">
        <v>-3.8200194999900003E-2</v>
      </c>
      <c r="H15" s="10"/>
      <c r="I15" s="10">
        <f t="shared" si="0"/>
        <v>-3.8200194999900003E-2</v>
      </c>
      <c r="J15" s="10">
        <f t="shared" si="1"/>
        <v>3.8200194999900003E-2</v>
      </c>
    </row>
    <row r="16" spans="1:10" s="11" customFormat="1" x14ac:dyDescent="0.25">
      <c r="A16" s="9">
        <v>0</v>
      </c>
      <c r="B16" s="13" t="s">
        <v>49</v>
      </c>
      <c r="C16" s="14">
        <v>1992199.5179999999</v>
      </c>
      <c r="D16" s="14">
        <v>1311488.831</v>
      </c>
      <c r="E16" s="14" t="s">
        <v>50</v>
      </c>
      <c r="F16" s="14">
        <v>596.91375732400002</v>
      </c>
      <c r="G16" s="14">
        <v>-0.26875732400000002</v>
      </c>
      <c r="H16" s="10"/>
      <c r="I16" s="10">
        <f t="shared" si="0"/>
        <v>-0.26875732400000002</v>
      </c>
      <c r="J16" s="10">
        <f t="shared" si="1"/>
        <v>0.26875732400000002</v>
      </c>
    </row>
    <row r="17" spans="1:10" s="11" customFormat="1" x14ac:dyDescent="0.25">
      <c r="A17" s="9">
        <v>0</v>
      </c>
      <c r="B17" s="13" t="s">
        <v>51</v>
      </c>
      <c r="C17" s="14">
        <v>2029880.45</v>
      </c>
      <c r="D17" s="14">
        <v>1313005.4620000001</v>
      </c>
      <c r="E17" s="14" t="s">
        <v>52</v>
      </c>
      <c r="F17" s="14">
        <v>644.28875732400002</v>
      </c>
      <c r="G17" s="14">
        <v>-2.7757324E-2</v>
      </c>
      <c r="H17" s="10"/>
      <c r="I17" s="10">
        <f t="shared" si="0"/>
        <v>-2.7757324E-2</v>
      </c>
      <c r="J17" s="10">
        <f t="shared" si="1"/>
        <v>2.7757324E-2</v>
      </c>
    </row>
    <row r="18" spans="1:10" s="11" customFormat="1" x14ac:dyDescent="0.25">
      <c r="A18" s="9">
        <v>0</v>
      </c>
      <c r="B18" s="13" t="s">
        <v>53</v>
      </c>
      <c r="C18" s="14">
        <v>2081717.199</v>
      </c>
      <c r="D18" s="14">
        <v>1305342.1459999999</v>
      </c>
      <c r="E18" s="14" t="s">
        <v>54</v>
      </c>
      <c r="F18" s="14">
        <v>653.59185791000004</v>
      </c>
      <c r="G18" s="14">
        <v>-0.25785791000000002</v>
      </c>
      <c r="H18" s="10"/>
      <c r="I18" s="10">
        <f t="shared" si="0"/>
        <v>-0.25785791000000002</v>
      </c>
      <c r="J18" s="10">
        <f t="shared" si="1"/>
        <v>0.25785791000000002</v>
      </c>
    </row>
    <row r="19" spans="1:10" s="11" customFormat="1" x14ac:dyDescent="0.25">
      <c r="A19" s="9">
        <v>0</v>
      </c>
      <c r="B19" s="13" t="s">
        <v>55</v>
      </c>
      <c r="C19" s="14">
        <v>1946911.0190000001</v>
      </c>
      <c r="D19" s="14">
        <v>1294213.176</v>
      </c>
      <c r="E19" s="14" t="s">
        <v>56</v>
      </c>
      <c r="F19" s="14">
        <v>526.585449219</v>
      </c>
      <c r="G19" s="14">
        <v>5.6550781000099998E-2</v>
      </c>
      <c r="H19" s="10"/>
      <c r="I19" s="10">
        <f t="shared" si="0"/>
        <v>5.6550781000099998E-2</v>
      </c>
      <c r="J19" s="10">
        <f t="shared" si="1"/>
        <v>5.6550781000099998E-2</v>
      </c>
    </row>
    <row r="20" spans="1:10" s="11" customFormat="1" x14ac:dyDescent="0.25">
      <c r="A20" s="1">
        <v>0</v>
      </c>
      <c r="B20" s="13" t="s">
        <v>57</v>
      </c>
      <c r="C20" s="14">
        <v>2079161.7690000001</v>
      </c>
      <c r="D20" s="14">
        <v>1435264.3149999999</v>
      </c>
      <c r="E20" s="14" t="s">
        <v>58</v>
      </c>
      <c r="F20" s="14">
        <v>709.27349853500004</v>
      </c>
      <c r="G20" s="14">
        <v>-0.20349853500000001</v>
      </c>
      <c r="H20" s="2"/>
      <c r="I20" s="10">
        <f t="shared" si="0"/>
        <v>-0.20349853500000001</v>
      </c>
      <c r="J20" s="2">
        <f t="shared" si="1"/>
        <v>0.20349853500000001</v>
      </c>
    </row>
    <row r="21" spans="1:10" s="11" customFormat="1" x14ac:dyDescent="0.25">
      <c r="A21" s="9">
        <v>0</v>
      </c>
      <c r="B21" s="13" t="s">
        <v>59</v>
      </c>
      <c r="C21" s="14">
        <v>1974412.915</v>
      </c>
      <c r="D21" s="14">
        <v>1425163.73</v>
      </c>
      <c r="E21" s="14" t="s">
        <v>60</v>
      </c>
      <c r="F21" s="14">
        <v>679.18280029300001</v>
      </c>
      <c r="G21" s="14">
        <v>-0.12880029300000001</v>
      </c>
      <c r="H21" s="10"/>
      <c r="I21" s="10">
        <f t="shared" si="0"/>
        <v>-0.12880029300000001</v>
      </c>
      <c r="J21" s="10">
        <f t="shared" si="1"/>
        <v>0.12880029300000001</v>
      </c>
    </row>
    <row r="22" spans="1:10" s="11" customFormat="1" x14ac:dyDescent="0.25">
      <c r="A22" s="9">
        <v>0</v>
      </c>
      <c r="B22" s="13" t="s">
        <v>61</v>
      </c>
      <c r="C22" s="14">
        <v>2001202.6950000001</v>
      </c>
      <c r="D22" s="14">
        <v>1429642.4939999999</v>
      </c>
      <c r="E22" s="14" t="s">
        <v>62</v>
      </c>
      <c r="F22" s="14">
        <v>686.38928222699997</v>
      </c>
      <c r="G22" s="14">
        <v>1.9717773000000001E-2</v>
      </c>
      <c r="H22" s="10"/>
      <c r="I22" s="10">
        <f t="shared" si="0"/>
        <v>1.9717773000000001E-2</v>
      </c>
      <c r="J22" s="10">
        <f t="shared" si="1"/>
        <v>1.9717773000000001E-2</v>
      </c>
    </row>
    <row r="23" spans="1:10" s="11" customFormat="1" x14ac:dyDescent="0.25">
      <c r="A23" s="9">
        <v>0</v>
      </c>
      <c r="B23" s="13" t="s">
        <v>63</v>
      </c>
      <c r="C23" s="14">
        <v>1976705.2520000001</v>
      </c>
      <c r="D23" s="14">
        <v>1406135.7109999999</v>
      </c>
      <c r="E23" s="14" t="s">
        <v>64</v>
      </c>
      <c r="F23" s="14">
        <v>650.45538330099998</v>
      </c>
      <c r="G23" s="14">
        <v>-0.117383301</v>
      </c>
      <c r="H23" s="10"/>
      <c r="I23" s="10">
        <f t="shared" si="0"/>
        <v>-0.117383301</v>
      </c>
      <c r="J23" s="10">
        <f t="shared" si="1"/>
        <v>0.117383301</v>
      </c>
    </row>
    <row r="24" spans="1:10" s="11" customFormat="1" x14ac:dyDescent="0.25">
      <c r="A24" s="9">
        <v>0</v>
      </c>
      <c r="B24" s="13" t="s">
        <v>65</v>
      </c>
      <c r="C24" s="14">
        <v>2007019.004</v>
      </c>
      <c r="D24" s="14">
        <v>1421427.487</v>
      </c>
      <c r="E24" s="14" t="s">
        <v>66</v>
      </c>
      <c r="F24" s="14">
        <v>655.95544433600003</v>
      </c>
      <c r="G24" s="14">
        <v>-0.33444433600000001</v>
      </c>
      <c r="H24" s="10"/>
      <c r="I24" s="10">
        <f t="shared" si="0"/>
        <v>-0.33444433600000001</v>
      </c>
      <c r="J24" s="10">
        <f t="shared" si="1"/>
        <v>0.33444433600000001</v>
      </c>
    </row>
    <row r="25" spans="1:10" s="11" customFormat="1" x14ac:dyDescent="0.25">
      <c r="A25" s="9">
        <v>0</v>
      </c>
      <c r="B25" s="15" t="s">
        <v>67</v>
      </c>
      <c r="C25" s="16">
        <v>1990620.861</v>
      </c>
      <c r="D25" s="16">
        <v>1427253.243</v>
      </c>
      <c r="E25" s="16" t="s">
        <v>68</v>
      </c>
      <c r="F25" s="16">
        <v>692.46972656299999</v>
      </c>
      <c r="G25" s="16">
        <v>-0.15772656299999999</v>
      </c>
      <c r="H25" s="10">
        <f t="shared" ref="H25:H60" si="2">G25</f>
        <v>-0.15772656299999999</v>
      </c>
      <c r="I25" s="10"/>
      <c r="J25" s="10">
        <f t="shared" ref="J25:J26" si="3">ABS(G25)</f>
        <v>0.15772656299999999</v>
      </c>
    </row>
    <row r="26" spans="1:10" s="11" customFormat="1" x14ac:dyDescent="0.25">
      <c r="A26" s="9">
        <v>0</v>
      </c>
      <c r="B26" s="15" t="s">
        <v>69</v>
      </c>
      <c r="C26" s="16">
        <v>2031759.209</v>
      </c>
      <c r="D26" s="16">
        <v>1399159.13</v>
      </c>
      <c r="E26" s="16" t="s">
        <v>70</v>
      </c>
      <c r="F26" s="16">
        <v>659.35321044900002</v>
      </c>
      <c r="G26" s="16">
        <v>-5.9210448999999998E-2</v>
      </c>
      <c r="H26" s="10">
        <f t="shared" si="2"/>
        <v>-5.9210448999999998E-2</v>
      </c>
      <c r="I26" s="10"/>
      <c r="J26" s="10">
        <f t="shared" si="3"/>
        <v>5.9210448999999998E-2</v>
      </c>
    </row>
    <row r="27" spans="1:10" s="11" customFormat="1" x14ac:dyDescent="0.25">
      <c r="A27" s="9">
        <v>0</v>
      </c>
      <c r="B27" s="15" t="s">
        <v>71</v>
      </c>
      <c r="C27" s="16">
        <v>2063958.638</v>
      </c>
      <c r="D27" s="16">
        <v>1390198.6980000001</v>
      </c>
      <c r="E27" s="16" t="s">
        <v>72</v>
      </c>
      <c r="F27" s="16">
        <v>619.79559326200001</v>
      </c>
      <c r="G27" s="16">
        <v>0.119406738</v>
      </c>
      <c r="H27" s="10">
        <f t="shared" si="2"/>
        <v>0.119406738</v>
      </c>
      <c r="I27" s="10"/>
      <c r="J27" s="10">
        <f t="shared" ref="J27:J58" si="4">ABS(G27)</f>
        <v>0.119406738</v>
      </c>
    </row>
    <row r="28" spans="1:10" s="11" customFormat="1" x14ac:dyDescent="0.25">
      <c r="A28" s="9">
        <v>0</v>
      </c>
      <c r="B28" s="15" t="s">
        <v>73</v>
      </c>
      <c r="C28" s="16">
        <v>2087742.909</v>
      </c>
      <c r="D28" s="16">
        <v>1379115.8389999999</v>
      </c>
      <c r="E28" s="16" t="s">
        <v>74</v>
      </c>
      <c r="F28" s="16">
        <v>682.77764892599998</v>
      </c>
      <c r="G28" s="16">
        <v>-0.18564892599999999</v>
      </c>
      <c r="H28" s="10">
        <f t="shared" si="2"/>
        <v>-0.18564892599999999</v>
      </c>
      <c r="I28" s="10"/>
      <c r="J28" s="10">
        <f t="shared" si="4"/>
        <v>0.18564892599999999</v>
      </c>
    </row>
    <row r="29" spans="1:10" s="11" customFormat="1" x14ac:dyDescent="0.25">
      <c r="A29" s="9">
        <v>0</v>
      </c>
      <c r="B29" s="15" t="s">
        <v>75</v>
      </c>
      <c r="C29" s="16">
        <v>1967490.3810000001</v>
      </c>
      <c r="D29" s="16">
        <v>1371310.5279999999</v>
      </c>
      <c r="E29" s="16" t="s">
        <v>76</v>
      </c>
      <c r="F29" s="16">
        <v>655.41729736299999</v>
      </c>
      <c r="G29" s="16">
        <v>-2.2973630000300001E-3</v>
      </c>
      <c r="H29" s="10">
        <f t="shared" si="2"/>
        <v>-2.2973630000300001E-3</v>
      </c>
      <c r="I29" s="10"/>
      <c r="J29" s="10">
        <f t="shared" si="4"/>
        <v>2.2973630000300001E-3</v>
      </c>
    </row>
    <row r="30" spans="1:10" s="11" customFormat="1" x14ac:dyDescent="0.25">
      <c r="A30" s="9">
        <v>0</v>
      </c>
      <c r="B30" s="15" t="s">
        <v>77</v>
      </c>
      <c r="C30" s="16">
        <v>1994346.2709999999</v>
      </c>
      <c r="D30" s="16">
        <v>1370348.3060000001</v>
      </c>
      <c r="E30" s="16" t="s">
        <v>78</v>
      </c>
      <c r="F30" s="16">
        <v>683.86987304700006</v>
      </c>
      <c r="G30" s="16">
        <v>0.123126953</v>
      </c>
      <c r="H30" s="10">
        <f t="shared" si="2"/>
        <v>0.123126953</v>
      </c>
      <c r="I30" s="10"/>
      <c r="J30" s="10">
        <f t="shared" si="4"/>
        <v>0.123126953</v>
      </c>
    </row>
    <row r="31" spans="1:10" s="11" customFormat="1" x14ac:dyDescent="0.25">
      <c r="A31" s="9">
        <v>0</v>
      </c>
      <c r="B31" s="15" t="s">
        <v>79</v>
      </c>
      <c r="C31" s="16">
        <v>2025699.923</v>
      </c>
      <c r="D31" s="16">
        <v>1377924.946</v>
      </c>
      <c r="E31" s="16" t="s">
        <v>80</v>
      </c>
      <c r="F31" s="16">
        <v>677.43579101600005</v>
      </c>
      <c r="G31" s="16">
        <v>3.9208984000000002E-2</v>
      </c>
      <c r="H31" s="10">
        <f t="shared" si="2"/>
        <v>3.9208984000000002E-2</v>
      </c>
      <c r="I31" s="10"/>
      <c r="J31" s="10">
        <f t="shared" si="4"/>
        <v>3.9208984000000002E-2</v>
      </c>
    </row>
    <row r="32" spans="1:10" s="11" customFormat="1" x14ac:dyDescent="0.25">
      <c r="A32" s="9">
        <v>0</v>
      </c>
      <c r="B32" s="15" t="s">
        <v>81</v>
      </c>
      <c r="C32" s="16">
        <v>2054994.1839999999</v>
      </c>
      <c r="D32" s="16">
        <v>1366079.53</v>
      </c>
      <c r="E32" s="16" t="s">
        <v>82</v>
      </c>
      <c r="F32" s="16">
        <v>599.14703369100005</v>
      </c>
      <c r="G32" s="16">
        <v>-0.23703369099999999</v>
      </c>
      <c r="H32" s="10">
        <f t="shared" si="2"/>
        <v>-0.23703369099999999</v>
      </c>
      <c r="I32" s="10"/>
      <c r="J32" s="10">
        <f t="shared" si="4"/>
        <v>0.23703369099999999</v>
      </c>
    </row>
    <row r="33" spans="1:10" s="11" customFormat="1" x14ac:dyDescent="0.25">
      <c r="A33" s="9">
        <v>0</v>
      </c>
      <c r="B33" s="15" t="s">
        <v>83</v>
      </c>
      <c r="C33" s="16">
        <v>2067807.3089999999</v>
      </c>
      <c r="D33" s="16">
        <v>1382317.379</v>
      </c>
      <c r="E33" s="16" t="s">
        <v>84</v>
      </c>
      <c r="F33" s="16">
        <v>638.54241943399995</v>
      </c>
      <c r="G33" s="16">
        <v>-2.1419434000000001E-2</v>
      </c>
      <c r="H33" s="10">
        <f t="shared" si="2"/>
        <v>-2.1419434000000001E-2</v>
      </c>
      <c r="I33" s="10"/>
      <c r="J33" s="10">
        <f t="shared" si="4"/>
        <v>2.1419434000000001E-2</v>
      </c>
    </row>
    <row r="34" spans="1:10" s="11" customFormat="1" x14ac:dyDescent="0.25">
      <c r="A34" s="9">
        <v>0</v>
      </c>
      <c r="B34" s="15" t="s">
        <v>85</v>
      </c>
      <c r="C34" s="16">
        <v>1965641.8389999999</v>
      </c>
      <c r="D34" s="16">
        <v>1359205.7120000001</v>
      </c>
      <c r="E34" s="16" t="s">
        <v>86</v>
      </c>
      <c r="F34" s="16">
        <v>524.59613037099996</v>
      </c>
      <c r="G34" s="16">
        <v>0.146869629</v>
      </c>
      <c r="H34" s="10">
        <f t="shared" si="2"/>
        <v>0.146869629</v>
      </c>
      <c r="I34" s="10"/>
      <c r="J34" s="10">
        <f t="shared" si="4"/>
        <v>0.146869629</v>
      </c>
    </row>
    <row r="35" spans="1:10" s="11" customFormat="1" x14ac:dyDescent="0.25">
      <c r="A35" s="9">
        <v>0</v>
      </c>
      <c r="B35" s="15" t="s">
        <v>87</v>
      </c>
      <c r="C35" s="16">
        <v>1987939.452</v>
      </c>
      <c r="D35" s="16">
        <v>1343821.1040000001</v>
      </c>
      <c r="E35" s="16" t="s">
        <v>88</v>
      </c>
      <c r="F35" s="16">
        <v>650.029296875</v>
      </c>
      <c r="G35" s="16">
        <v>-0.17929687499999999</v>
      </c>
      <c r="H35" s="10">
        <f t="shared" si="2"/>
        <v>-0.17929687499999999</v>
      </c>
      <c r="I35" s="10"/>
      <c r="J35" s="10">
        <f t="shared" si="4"/>
        <v>0.17929687499999999</v>
      </c>
    </row>
    <row r="36" spans="1:10" s="11" customFormat="1" x14ac:dyDescent="0.25">
      <c r="A36" s="9">
        <v>0</v>
      </c>
      <c r="B36" s="15" t="s">
        <v>89</v>
      </c>
      <c r="C36" s="16">
        <v>2026879.331</v>
      </c>
      <c r="D36" s="16">
        <v>1431506.439</v>
      </c>
      <c r="E36" s="16" t="s">
        <v>90</v>
      </c>
      <c r="F36" s="16">
        <v>596.11090087900004</v>
      </c>
      <c r="G36" s="16">
        <v>-6.9008790000000004E-3</v>
      </c>
      <c r="H36" s="10">
        <f t="shared" si="2"/>
        <v>-6.9008790000000004E-3</v>
      </c>
      <c r="I36" s="10"/>
      <c r="J36" s="10">
        <f t="shared" si="4"/>
        <v>6.9008790000000004E-3</v>
      </c>
    </row>
    <row r="37" spans="1:10" s="11" customFormat="1" x14ac:dyDescent="0.25">
      <c r="A37" s="9">
        <v>0</v>
      </c>
      <c r="B37" s="15" t="s">
        <v>91</v>
      </c>
      <c r="C37" s="16">
        <v>2014683.057</v>
      </c>
      <c r="D37" s="16">
        <v>1356416.673</v>
      </c>
      <c r="E37" s="16" t="s">
        <v>92</v>
      </c>
      <c r="F37" s="16">
        <v>680.59460449200003</v>
      </c>
      <c r="G37" s="16">
        <v>-6.2604491999999998E-2</v>
      </c>
      <c r="H37" s="10">
        <f t="shared" si="2"/>
        <v>-6.2604491999999998E-2</v>
      </c>
      <c r="I37" s="10"/>
      <c r="J37" s="10">
        <f t="shared" si="4"/>
        <v>6.2604491999999998E-2</v>
      </c>
    </row>
    <row r="38" spans="1:10" s="11" customFormat="1" x14ac:dyDescent="0.25">
      <c r="A38" s="9">
        <v>0</v>
      </c>
      <c r="B38" s="15" t="s">
        <v>93</v>
      </c>
      <c r="C38" s="16">
        <v>2043990.216</v>
      </c>
      <c r="D38" s="16">
        <v>1353037.1969999999</v>
      </c>
      <c r="E38" s="16" t="s">
        <v>94</v>
      </c>
      <c r="F38" s="16">
        <v>613.13415527300003</v>
      </c>
      <c r="G38" s="16">
        <v>8.2844727000000007E-2</v>
      </c>
      <c r="H38" s="10">
        <f t="shared" si="2"/>
        <v>8.2844727000000007E-2</v>
      </c>
      <c r="I38" s="10"/>
      <c r="J38" s="10">
        <f t="shared" si="4"/>
        <v>8.2844727000000007E-2</v>
      </c>
    </row>
    <row r="39" spans="1:10" s="11" customFormat="1" x14ac:dyDescent="0.25">
      <c r="A39" s="9">
        <v>0</v>
      </c>
      <c r="B39" s="15" t="s">
        <v>95</v>
      </c>
      <c r="C39" s="16">
        <v>2079124.905</v>
      </c>
      <c r="D39" s="16">
        <v>1349750.26</v>
      </c>
      <c r="E39" s="16" t="s">
        <v>96</v>
      </c>
      <c r="F39" s="16">
        <v>596.8671875</v>
      </c>
      <c r="G39" s="16">
        <v>-4.4187499999999998E-2</v>
      </c>
      <c r="H39" s="10">
        <f t="shared" si="2"/>
        <v>-4.4187499999999998E-2</v>
      </c>
      <c r="I39" s="10"/>
      <c r="J39" s="10">
        <f t="shared" si="4"/>
        <v>4.4187499999999998E-2</v>
      </c>
    </row>
    <row r="40" spans="1:10" s="11" customFormat="1" x14ac:dyDescent="0.25">
      <c r="A40" s="9">
        <v>0</v>
      </c>
      <c r="B40" s="15" t="s">
        <v>97</v>
      </c>
      <c r="C40" s="16">
        <v>2085886.777</v>
      </c>
      <c r="D40" s="16">
        <v>1335250.8559999999</v>
      </c>
      <c r="E40" s="16" t="s">
        <v>98</v>
      </c>
      <c r="F40" s="16">
        <v>546.40356445299994</v>
      </c>
      <c r="G40" s="16">
        <v>-0.131564453</v>
      </c>
      <c r="H40" s="10">
        <f t="shared" si="2"/>
        <v>-0.131564453</v>
      </c>
      <c r="I40" s="10"/>
      <c r="J40" s="10">
        <f t="shared" si="4"/>
        <v>0.131564453</v>
      </c>
    </row>
    <row r="41" spans="1:10" s="11" customFormat="1" x14ac:dyDescent="0.25">
      <c r="A41" s="9">
        <v>0</v>
      </c>
      <c r="B41" s="15" t="s">
        <v>99</v>
      </c>
      <c r="C41" s="16">
        <v>1959972.09</v>
      </c>
      <c r="D41" s="16">
        <v>1336989.497</v>
      </c>
      <c r="E41" s="16" t="s">
        <v>100</v>
      </c>
      <c r="F41" s="16">
        <v>684.580566406</v>
      </c>
      <c r="G41" s="16">
        <v>-3.5664059999999998E-3</v>
      </c>
      <c r="H41" s="10">
        <f t="shared" si="2"/>
        <v>-3.5664059999999998E-3</v>
      </c>
      <c r="I41" s="10"/>
      <c r="J41" s="10">
        <f t="shared" si="4"/>
        <v>3.5664059999999998E-3</v>
      </c>
    </row>
    <row r="42" spans="1:10" s="11" customFormat="1" x14ac:dyDescent="0.25">
      <c r="A42" s="9">
        <v>0</v>
      </c>
      <c r="B42" s="15" t="s">
        <v>101</v>
      </c>
      <c r="C42" s="16">
        <v>2013781.9129999999</v>
      </c>
      <c r="D42" s="16">
        <v>1334957.1399999999</v>
      </c>
      <c r="E42" s="16" t="s">
        <v>102</v>
      </c>
      <c r="F42" s="16">
        <v>667.22760009800004</v>
      </c>
      <c r="G42" s="16">
        <v>3.9990199991299998E-4</v>
      </c>
      <c r="H42" s="10">
        <f t="shared" si="2"/>
        <v>3.9990199991299998E-4</v>
      </c>
      <c r="I42" s="10"/>
      <c r="J42" s="10">
        <f t="shared" si="4"/>
        <v>3.9990199991299998E-4</v>
      </c>
    </row>
    <row r="43" spans="1:10" s="11" customFormat="1" x14ac:dyDescent="0.25">
      <c r="A43" s="9">
        <v>0</v>
      </c>
      <c r="B43" s="15" t="s">
        <v>103</v>
      </c>
      <c r="C43" s="16">
        <v>2041065.9369999999</v>
      </c>
      <c r="D43" s="16">
        <v>1328913.159</v>
      </c>
      <c r="E43" s="16" t="s">
        <v>104</v>
      </c>
      <c r="F43" s="16">
        <v>658.62567138700001</v>
      </c>
      <c r="G43" s="16">
        <v>-1.5671386999999998E-2</v>
      </c>
      <c r="H43" s="10">
        <f t="shared" si="2"/>
        <v>-1.5671386999999998E-2</v>
      </c>
      <c r="I43" s="10"/>
      <c r="J43" s="10">
        <f t="shared" si="4"/>
        <v>1.5671386999999998E-2</v>
      </c>
    </row>
    <row r="44" spans="1:10" s="11" customFormat="1" x14ac:dyDescent="0.25">
      <c r="A44" s="9">
        <v>0</v>
      </c>
      <c r="B44" s="15" t="s">
        <v>105</v>
      </c>
      <c r="C44" s="16">
        <v>2086807.192</v>
      </c>
      <c r="D44" s="16">
        <v>1320873.4040000001</v>
      </c>
      <c r="E44" s="16" t="s">
        <v>106</v>
      </c>
      <c r="F44" s="16">
        <v>655.97796630899995</v>
      </c>
      <c r="G44" s="16">
        <v>-7.3966308999999994E-2</v>
      </c>
      <c r="H44" s="10">
        <f t="shared" si="2"/>
        <v>-7.3966308999999994E-2</v>
      </c>
      <c r="I44" s="10"/>
      <c r="J44" s="10">
        <f t="shared" si="4"/>
        <v>7.3966308999999994E-2</v>
      </c>
    </row>
    <row r="45" spans="1:10" s="11" customFormat="1" x14ac:dyDescent="0.25">
      <c r="A45" s="9">
        <v>0</v>
      </c>
      <c r="B45" s="15" t="s">
        <v>107</v>
      </c>
      <c r="C45" s="16">
        <v>1946996.669</v>
      </c>
      <c r="D45" s="16">
        <v>1309176.3659999999</v>
      </c>
      <c r="E45" s="16" t="s">
        <v>108</v>
      </c>
      <c r="F45" s="16">
        <v>518.68133544900002</v>
      </c>
      <c r="G45" s="16">
        <v>-0.11633544899999999</v>
      </c>
      <c r="H45" s="10">
        <f t="shared" si="2"/>
        <v>-0.11633544899999999</v>
      </c>
      <c r="I45" s="10"/>
      <c r="J45" s="10">
        <f t="shared" si="4"/>
        <v>0.11633544899999999</v>
      </c>
    </row>
    <row r="46" spans="1:10" s="11" customFormat="1" x14ac:dyDescent="0.25">
      <c r="A46" s="9">
        <v>0</v>
      </c>
      <c r="B46" s="15" t="s">
        <v>109</v>
      </c>
      <c r="C46" s="16">
        <v>1958629.8389999999</v>
      </c>
      <c r="D46" s="16">
        <v>1294093.737</v>
      </c>
      <c r="E46" s="16" t="s">
        <v>110</v>
      </c>
      <c r="F46" s="16">
        <v>674.99066162099996</v>
      </c>
      <c r="G46" s="16">
        <v>6.9338379000000006E-2</v>
      </c>
      <c r="H46" s="10">
        <f t="shared" si="2"/>
        <v>6.9338379000000006E-2</v>
      </c>
      <c r="I46" s="10"/>
      <c r="J46" s="10">
        <f t="shared" si="4"/>
        <v>6.9338379000000006E-2</v>
      </c>
    </row>
    <row r="47" spans="1:10" s="11" customFormat="1" x14ac:dyDescent="0.25">
      <c r="A47" s="9">
        <v>0</v>
      </c>
      <c r="B47" s="15" t="s">
        <v>111</v>
      </c>
      <c r="C47" s="16">
        <v>2069679.912</v>
      </c>
      <c r="D47" s="16">
        <v>1427268.6540000001</v>
      </c>
      <c r="E47" s="16" t="s">
        <v>112</v>
      </c>
      <c r="F47" s="16">
        <v>678.11260986299999</v>
      </c>
      <c r="G47" s="16">
        <v>-6.3609863000000003E-2</v>
      </c>
      <c r="H47" s="10">
        <f t="shared" si="2"/>
        <v>-6.3609863000000003E-2</v>
      </c>
      <c r="I47" s="10"/>
      <c r="J47" s="10">
        <f t="shared" si="4"/>
        <v>6.3609863000000003E-2</v>
      </c>
    </row>
    <row r="48" spans="1:10" s="11" customFormat="1" x14ac:dyDescent="0.25">
      <c r="A48" s="9">
        <v>0</v>
      </c>
      <c r="B48" s="15" t="s">
        <v>113</v>
      </c>
      <c r="C48" s="16">
        <v>1997218.3130000001</v>
      </c>
      <c r="D48" s="16">
        <v>1315298.7720000001</v>
      </c>
      <c r="E48" s="16" t="s">
        <v>114</v>
      </c>
      <c r="F48" s="16">
        <v>646.57489013700001</v>
      </c>
      <c r="G48" s="16">
        <v>5.6109863000000003E-2</v>
      </c>
      <c r="H48" s="10">
        <f t="shared" si="2"/>
        <v>5.6109863000000003E-2</v>
      </c>
      <c r="I48" s="10"/>
      <c r="J48" s="10">
        <f t="shared" si="4"/>
        <v>5.6109863000000003E-2</v>
      </c>
    </row>
    <row r="49" spans="1:10" s="11" customFormat="1" x14ac:dyDescent="0.25">
      <c r="A49" s="9">
        <v>0</v>
      </c>
      <c r="B49" s="15" t="s">
        <v>115</v>
      </c>
      <c r="C49" s="16">
        <v>2012617.575</v>
      </c>
      <c r="D49" s="16">
        <v>1286976.02</v>
      </c>
      <c r="E49" s="16" t="s">
        <v>116</v>
      </c>
      <c r="F49" s="16">
        <v>651.66687011700003</v>
      </c>
      <c r="G49" s="16">
        <v>-8.7011699997699996E-4</v>
      </c>
      <c r="H49" s="10">
        <f t="shared" si="2"/>
        <v>-8.7011699997699996E-4</v>
      </c>
      <c r="I49" s="10"/>
      <c r="J49" s="10">
        <f t="shared" si="4"/>
        <v>8.7011699997699996E-4</v>
      </c>
    </row>
    <row r="50" spans="1:10" s="11" customFormat="1" x14ac:dyDescent="0.25">
      <c r="A50" s="9">
        <v>0</v>
      </c>
      <c r="B50" s="15" t="s">
        <v>117</v>
      </c>
      <c r="C50" s="16">
        <v>2042807.5870000001</v>
      </c>
      <c r="D50" s="16">
        <v>1307635.8859999999</v>
      </c>
      <c r="E50" s="16" t="s">
        <v>118</v>
      </c>
      <c r="F50" s="16">
        <v>680.68469238299997</v>
      </c>
      <c r="G50" s="16">
        <v>9.1307616999999994E-2</v>
      </c>
      <c r="H50" s="10">
        <f t="shared" si="2"/>
        <v>9.1307616999999994E-2</v>
      </c>
      <c r="I50" s="10"/>
      <c r="J50" s="10">
        <f t="shared" si="4"/>
        <v>9.1307616999999994E-2</v>
      </c>
    </row>
    <row r="51" spans="1:10" s="11" customFormat="1" x14ac:dyDescent="0.25">
      <c r="A51" s="9">
        <v>0</v>
      </c>
      <c r="B51" s="15" t="s">
        <v>119</v>
      </c>
      <c r="C51" s="16">
        <v>2045440.176</v>
      </c>
      <c r="D51" s="16">
        <v>1286124.541</v>
      </c>
      <c r="E51" s="16" t="s">
        <v>120</v>
      </c>
      <c r="F51" s="16">
        <v>696.84692382799994</v>
      </c>
      <c r="G51" s="16">
        <v>6.5076172000100005E-2</v>
      </c>
      <c r="H51" s="10">
        <f t="shared" si="2"/>
        <v>6.5076172000100005E-2</v>
      </c>
      <c r="I51" s="10"/>
      <c r="J51" s="10">
        <f t="shared" si="4"/>
        <v>6.5076172000100005E-2</v>
      </c>
    </row>
    <row r="52" spans="1:10" s="11" customFormat="1" x14ac:dyDescent="0.25">
      <c r="A52" s="9">
        <v>0</v>
      </c>
      <c r="B52" s="15" t="s">
        <v>121</v>
      </c>
      <c r="C52" s="16">
        <v>2082999.068</v>
      </c>
      <c r="D52" s="16">
        <v>1287903.48</v>
      </c>
      <c r="E52" s="16" t="s">
        <v>122</v>
      </c>
      <c r="F52" s="16">
        <v>691.06237793000003</v>
      </c>
      <c r="G52" s="16">
        <v>-0.16837793000000001</v>
      </c>
      <c r="H52" s="10">
        <f t="shared" si="2"/>
        <v>-0.16837793000000001</v>
      </c>
      <c r="I52" s="10"/>
      <c r="J52" s="10">
        <f t="shared" si="4"/>
        <v>0.16837793000000001</v>
      </c>
    </row>
    <row r="53" spans="1:10" s="11" customFormat="1" x14ac:dyDescent="0.25">
      <c r="A53" s="9">
        <v>0</v>
      </c>
      <c r="B53" s="15" t="s">
        <v>123</v>
      </c>
      <c r="C53" s="16">
        <v>1977649.7250000001</v>
      </c>
      <c r="D53" s="16">
        <v>1317687.0430000001</v>
      </c>
      <c r="E53" s="16" t="s">
        <v>124</v>
      </c>
      <c r="F53" s="16">
        <v>663.85174560500002</v>
      </c>
      <c r="G53" s="16">
        <v>-3.9745605000000003E-2</v>
      </c>
      <c r="H53" s="10">
        <f t="shared" si="2"/>
        <v>-3.9745605000000003E-2</v>
      </c>
      <c r="I53" s="10"/>
      <c r="J53" s="10">
        <f t="shared" si="4"/>
        <v>3.9745605000000003E-2</v>
      </c>
    </row>
    <row r="54" spans="1:10" s="11" customFormat="1" x14ac:dyDescent="0.25">
      <c r="A54" s="9">
        <v>0</v>
      </c>
      <c r="B54" s="15" t="s">
        <v>125</v>
      </c>
      <c r="C54" s="16">
        <v>1979397.257</v>
      </c>
      <c r="D54" s="16">
        <v>1416939.7919999999</v>
      </c>
      <c r="E54" s="16" t="s">
        <v>126</v>
      </c>
      <c r="F54" s="16">
        <v>677.10296630899995</v>
      </c>
      <c r="G54" s="16">
        <v>0.13403369100000001</v>
      </c>
      <c r="H54" s="10">
        <f t="shared" si="2"/>
        <v>0.13403369100000001</v>
      </c>
      <c r="I54" s="10"/>
      <c r="J54" s="10">
        <f t="shared" si="4"/>
        <v>0.13403369100000001</v>
      </c>
    </row>
    <row r="55" spans="1:10" s="11" customFormat="1" x14ac:dyDescent="0.25">
      <c r="A55" s="9">
        <v>0</v>
      </c>
      <c r="B55" s="15" t="s">
        <v>127</v>
      </c>
      <c r="C55" s="16">
        <v>2010469.0220000001</v>
      </c>
      <c r="D55" s="16">
        <v>1415897.0530000001</v>
      </c>
      <c r="E55" s="16" t="s">
        <v>128</v>
      </c>
      <c r="F55" s="16">
        <v>696.49346923799999</v>
      </c>
      <c r="G55" s="16">
        <v>1.7530761999999998E-2</v>
      </c>
      <c r="H55" s="10">
        <f t="shared" si="2"/>
        <v>1.7530761999999998E-2</v>
      </c>
      <c r="I55" s="10"/>
      <c r="J55" s="10">
        <f t="shared" si="4"/>
        <v>1.7530761999999998E-2</v>
      </c>
    </row>
    <row r="56" spans="1:10" s="11" customFormat="1" x14ac:dyDescent="0.25">
      <c r="A56" s="9">
        <v>0</v>
      </c>
      <c r="B56" s="15" t="s">
        <v>129</v>
      </c>
      <c r="C56" s="16">
        <v>2032172.7109999999</v>
      </c>
      <c r="D56" s="16">
        <v>1415233.5460000001</v>
      </c>
      <c r="E56" s="16" t="s">
        <v>130</v>
      </c>
      <c r="F56" s="16">
        <v>681.019042969</v>
      </c>
      <c r="G56" s="16">
        <v>-1.9042969E-2</v>
      </c>
      <c r="H56" s="10">
        <f t="shared" si="2"/>
        <v>-1.9042969E-2</v>
      </c>
      <c r="I56" s="10"/>
      <c r="J56" s="10">
        <f t="shared" si="4"/>
        <v>1.9042969E-2</v>
      </c>
    </row>
    <row r="57" spans="1:10" s="11" customFormat="1" x14ac:dyDescent="0.25">
      <c r="A57" s="9">
        <v>0</v>
      </c>
      <c r="B57" s="15" t="s">
        <v>131</v>
      </c>
      <c r="C57" s="16">
        <v>2067016.118</v>
      </c>
      <c r="D57" s="16">
        <v>1409051.578</v>
      </c>
      <c r="E57" s="16" t="s">
        <v>132</v>
      </c>
      <c r="F57" s="16">
        <v>658.26672363299997</v>
      </c>
      <c r="G57" s="16">
        <v>-2.7236329999599999E-3</v>
      </c>
      <c r="H57" s="10">
        <f t="shared" si="2"/>
        <v>-2.7236329999599999E-3</v>
      </c>
      <c r="I57" s="10"/>
      <c r="J57" s="10">
        <f t="shared" si="4"/>
        <v>2.7236329999599999E-3</v>
      </c>
    </row>
    <row r="58" spans="1:10" s="11" customFormat="1" x14ac:dyDescent="0.25">
      <c r="A58" s="9">
        <v>0</v>
      </c>
      <c r="B58" s="15" t="s">
        <v>133</v>
      </c>
      <c r="C58" s="16">
        <v>1970597.3389999999</v>
      </c>
      <c r="D58" s="16">
        <v>1390101.5970000001</v>
      </c>
      <c r="E58" s="16" t="s">
        <v>134</v>
      </c>
      <c r="F58" s="16">
        <v>665.27081298799999</v>
      </c>
      <c r="G58" s="16">
        <v>7.0187011999999993E-2</v>
      </c>
      <c r="H58" s="10">
        <f t="shared" si="2"/>
        <v>7.0187011999999993E-2</v>
      </c>
      <c r="I58" s="10"/>
      <c r="J58" s="10">
        <f t="shared" si="4"/>
        <v>7.0187011999999993E-2</v>
      </c>
    </row>
    <row r="59" spans="1:10" s="11" customFormat="1" x14ac:dyDescent="0.25">
      <c r="A59" s="9">
        <v>0</v>
      </c>
      <c r="B59" s="15" t="s">
        <v>135</v>
      </c>
      <c r="C59" s="16">
        <v>2026418.233</v>
      </c>
      <c r="D59" s="16">
        <v>1410161.62</v>
      </c>
      <c r="E59" s="16" t="s">
        <v>136</v>
      </c>
      <c r="F59" s="16">
        <v>670.67504882799994</v>
      </c>
      <c r="G59" s="16">
        <v>-0.11604882800000001</v>
      </c>
      <c r="H59" s="10">
        <f t="shared" si="2"/>
        <v>-0.11604882800000001</v>
      </c>
      <c r="I59" s="10"/>
      <c r="J59" s="10">
        <f t="shared" ref="J59:J60" si="5">ABS(G59)</f>
        <v>0.11604882800000001</v>
      </c>
    </row>
    <row r="60" spans="1:10" s="11" customFormat="1" x14ac:dyDescent="0.25">
      <c r="A60" s="9">
        <v>0</v>
      </c>
      <c r="B60" s="15" t="s">
        <v>137</v>
      </c>
      <c r="C60" s="16">
        <v>1998918.8049999999</v>
      </c>
      <c r="D60" s="16">
        <v>1389230.601</v>
      </c>
      <c r="E60" s="16" t="s">
        <v>138</v>
      </c>
      <c r="F60" s="16">
        <v>702.09100341800001</v>
      </c>
      <c r="G60" s="16">
        <v>5.2996582E-2</v>
      </c>
      <c r="H60" s="10">
        <f t="shared" si="2"/>
        <v>5.2996582E-2</v>
      </c>
      <c r="I60" s="10"/>
      <c r="J60" s="10">
        <f t="shared" si="5"/>
        <v>5.2996582E-2</v>
      </c>
    </row>
    <row r="61" spans="1:10" ht="15.75" thickBot="1" x14ac:dyDescent="0.3">
      <c r="F61" s="2"/>
      <c r="G61" s="2"/>
      <c r="H61" s="3" t="s">
        <v>19</v>
      </c>
      <c r="I61" s="3" t="s">
        <v>20</v>
      </c>
    </row>
    <row r="62" spans="1:10" x14ac:dyDescent="0.25">
      <c r="F62" s="5" t="s">
        <v>7</v>
      </c>
      <c r="G62" s="12">
        <f>COUNT(G2:G60)</f>
        <v>59</v>
      </c>
      <c r="H62" s="12">
        <f>COUNT(H2:H60)</f>
        <v>36</v>
      </c>
      <c r="I62" s="12">
        <f>COUNT(I2:I60)</f>
        <v>23</v>
      </c>
    </row>
    <row r="63" spans="1:10" x14ac:dyDescent="0.25">
      <c r="F63" s="6" t="s">
        <v>8</v>
      </c>
      <c r="G63" s="6">
        <f>AVERAGE(G2:G60)</f>
        <v>-6.2323349762709396E-2</v>
      </c>
      <c r="H63" s="6">
        <f>AVERAGE(H2:H60)</f>
        <v>-1.776144749999873E-2</v>
      </c>
      <c r="I63" s="6">
        <f>AVERAGE(I2:I60)</f>
        <v>-0.13207241417390869</v>
      </c>
    </row>
    <row r="64" spans="1:10" x14ac:dyDescent="0.25">
      <c r="F64" s="6" t="s">
        <v>9</v>
      </c>
      <c r="G64" s="6">
        <f>STDEV(G2:G60)</f>
        <v>0.13401093924378632</v>
      </c>
      <c r="H64" s="6">
        <f>STDEV(H2:H60)</f>
        <v>9.8055483484552217E-2</v>
      </c>
      <c r="I64" s="6">
        <f>STDEV(I2:I60)</f>
        <v>0.15399474808285496</v>
      </c>
    </row>
    <row r="65" spans="6:9" x14ac:dyDescent="0.25">
      <c r="F65" s="6" t="s">
        <v>10</v>
      </c>
      <c r="G65" s="6">
        <f>MIN(G2:G60)</f>
        <v>-0.52611523400000004</v>
      </c>
      <c r="H65" s="6">
        <f>MIN(H2:H60)</f>
        <v>-0.23703369099999999</v>
      </c>
      <c r="I65" s="6">
        <f>MIN(I2:I60)</f>
        <v>-0.52611523400000004</v>
      </c>
    </row>
    <row r="66" spans="6:9" x14ac:dyDescent="0.25">
      <c r="F66" s="6" t="s">
        <v>11</v>
      </c>
      <c r="G66" s="6">
        <f>MAX(G2:G60)</f>
        <v>0.17755664099999999</v>
      </c>
      <c r="H66" s="6">
        <f>MAX(H2:H60)</f>
        <v>0.146869629</v>
      </c>
      <c r="I66" s="6">
        <f>MAX(I2:I60)</f>
        <v>0.17755664099999999</v>
      </c>
    </row>
    <row r="67" spans="6:9" x14ac:dyDescent="0.25">
      <c r="F67" s="6" t="s">
        <v>12</v>
      </c>
      <c r="G67" s="6">
        <f>SUMSQ(G2:G60)</f>
        <v>1.2707858421591591</v>
      </c>
      <c r="H67" s="6">
        <f>SUMSQ(H2:H60)</f>
        <v>0.34787760907125287</v>
      </c>
      <c r="I67" s="6">
        <f>SUMSQ(I2:I60)</f>
        <v>0.92290823308790626</v>
      </c>
    </row>
    <row r="68" spans="6:9" x14ac:dyDescent="0.25">
      <c r="F68" s="6" t="s">
        <v>13</v>
      </c>
      <c r="G68" s="4">
        <f>SQRT(G67/G62)</f>
        <v>0.14676083635440135</v>
      </c>
      <c r="H68" s="4">
        <f>SQRT(H67/H62)</f>
        <v>9.8301917166685585E-2</v>
      </c>
      <c r="I68" s="4">
        <f>SQRT(I67/I62)</f>
        <v>0.20031586286878403</v>
      </c>
    </row>
    <row r="69" spans="6:9" x14ac:dyDescent="0.25">
      <c r="F69" s="6" t="s">
        <v>14</v>
      </c>
      <c r="G69" s="6">
        <f>G68*1.96</f>
        <v>0.28765123925462666</v>
      </c>
      <c r="H69" s="6">
        <f>H68*1.96</f>
        <v>0.19267175764670375</v>
      </c>
      <c r="I69" s="6">
        <f>I68*1.96</f>
        <v>0.39261909122281669</v>
      </c>
    </row>
    <row r="70" spans="6:9" x14ac:dyDescent="0.25">
      <c r="F70" s="7" t="s">
        <v>16</v>
      </c>
      <c r="G70" s="7">
        <f>PERCENTILE(J2:J60,0.95)</f>
        <v>0.27532602519999966</v>
      </c>
      <c r="H70" s="7">
        <f>PERCENTILE(J25:J60,0.95)</f>
        <v>0.18088488775</v>
      </c>
      <c r="I70" s="7">
        <f>PERCENTILE(J2:J24,0.95)</f>
        <v>0.34150459030000002</v>
      </c>
    </row>
  </sheetData>
  <conditionalFormatting sqref="G68:I68">
    <cfRule type="cellIs" dxfId="0" priority="7" operator="notBetween">
      <formula>-0.61</formula>
      <formula>0.61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drape_ctl2</vt:lpstr>
      <vt:lpstr>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DSousa</dc:creator>
  <cp:lastModifiedBy>Jefferson, Matthew R</cp:lastModifiedBy>
  <dcterms:created xsi:type="dcterms:W3CDTF">2010-12-30T20:24:52Z</dcterms:created>
  <dcterms:modified xsi:type="dcterms:W3CDTF">2017-10-10T13:26:47Z</dcterms:modified>
</cp:coreProperties>
</file>