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90" windowWidth="29010" windowHeight="12690" activeTab="0"/>
  </bookViews>
  <sheets>
    <sheet name="Sheet1" sheetId="1" r:id="rId1"/>
    <sheet name="All" sheetId="2" r:id="rId2"/>
    <sheet name="AMI Index" sheetId="3" r:id="rId3"/>
    <sheet name="Low Grass" sheetId="4" r:id="rId4"/>
    <sheet name="Tall Grass" sheetId="5" r:id="rId5"/>
    <sheet name="Brush1" sheetId="6" state="hidden" r:id="rId6"/>
    <sheet name="Forest" sheetId="7" r:id="rId7"/>
    <sheet name="Urban" sheetId="8" r:id="rId8"/>
    <sheet name="SVA-Fig1" sheetId="9" r:id="rId9"/>
    <sheet name="SVA-Fig2" sheetId="10" r:id="rId10"/>
    <sheet name="Table 4" sheetId="11" r:id="rId11"/>
    <sheet name="Fig3" sheetId="12" r:id="rId12"/>
    <sheet name="Sheet2" sheetId="13" r:id="rId13"/>
  </sheets>
  <definedNames>
    <definedName name="_1090509_QC_Rpt_before_5cm_shift">'Sheet1'!$A$1:$F$196</definedName>
    <definedName name="ALL_Control_Block1" localSheetId="0">'Sheet1'!$A$1:$F$147</definedName>
    <definedName name="Excel_BuiltIn__FilterDatabase">'SVA-Fig2'!$A$2:$D$150</definedName>
    <definedName name="FEMA_ALL">'All'!$A$1:$F$102</definedName>
    <definedName name="FEMA_BRUSH">'Forest'!$A$1:$G$23</definedName>
    <definedName name="FEMA_HARD_SURFACE">'AMI Index'!$A$1:$D$28</definedName>
    <definedName name="FEMA_HARD_SURFACE_1">'AMI Index'!$A$1:$F$34</definedName>
    <definedName name="FEMA_SHORT_GRASS">'Tall Grass'!$A$1:$D$20</definedName>
    <definedName name="FEMA_SHORT_GRASS_1">'Tall Grass'!$A$1:$G$23</definedName>
    <definedName name="FEMA_TALL_GRASS">'Brush1'!$A$1:$G$23</definedName>
    <definedName name="FEMA_WOODS">'Urban'!$A$1:$G$23</definedName>
  </definedNames>
  <calcPr fullCalcOnLoad="1"/>
</workbook>
</file>

<file path=xl/sharedStrings.xml><?xml version="1.0" encoding="utf-8"?>
<sst xmlns="http://schemas.openxmlformats.org/spreadsheetml/2006/main" count="308" uniqueCount="79">
  <si>
    <t>P:\1090107\Lidar\Q</t>
  </si>
  <si>
    <t>AQC\ALL_CO</t>
  </si>
  <si>
    <t>NTROL.TXT</t>
  </si>
  <si>
    <t>Number</t>
  </si>
  <si>
    <t>Easting</t>
  </si>
  <si>
    <t>Northing</t>
  </si>
  <si>
    <t>Known Z</t>
  </si>
  <si>
    <t>Laser Z</t>
  </si>
  <si>
    <t>Dz</t>
  </si>
  <si>
    <t>------------------</t>
  </si>
  <si>
    <t>----------</t>
  </si>
  <si>
    <t>-------------</t>
  </si>
  <si>
    <t>-----------</t>
  </si>
  <si>
    <t>---------</t>
  </si>
  <si>
    <t>Average dz</t>
  </si>
  <si>
    <t>Minimum dz</t>
  </si>
  <si>
    <t>Maximum dz</t>
  </si>
  <si>
    <t>Average magnitude</t>
  </si>
  <si>
    <t>Root mean square</t>
  </si>
  <si>
    <t>Std deviation</t>
  </si>
  <si>
    <t>5% Outlyers</t>
  </si>
  <si>
    <t>Column1</t>
  </si>
  <si>
    <t>Mean</t>
  </si>
  <si>
    <t>Standard Error</t>
  </si>
  <si>
    <t>95th Percentile(CVA)</t>
  </si>
  <si>
    <t>Median</t>
  </si>
  <si>
    <t>Mode</t>
  </si>
  <si>
    <t>RMSE=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</si>
  <si>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</si>
  <si>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</si>
  <si>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</si>
  <si>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</si>
  <si>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</si>
  <si>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</si>
  <si>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</si>
  <si>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</si>
  <si>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</si>
  <si>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</si>
  <si>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</si>
  <si>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Bin</t>
  </si>
  <si>
    <t>Frequency</t>
  </si>
  <si>
    <t>More</t>
  </si>
  <si>
    <t>95th Percentile</t>
  </si>
  <si>
    <t>FVA=</t>
  </si>
  <si>
    <t xml:space="preserve"> (RMSE*1.96)</t>
  </si>
  <si>
    <t>R:\1090</t>
  </si>
  <si>
    <t>431\Lidar\</t>
  </si>
  <si>
    <t>QAQC\1090431</t>
  </si>
  <si>
    <t>_all.txt</t>
  </si>
  <si>
    <t>-------</t>
  </si>
  <si>
    <t>------------</t>
  </si>
  <si>
    <t>R:\1090431\Lidar\</t>
  </si>
  <si>
    <t>-----------------</t>
  </si>
  <si>
    <t xml:space="preserve">  </t>
  </si>
  <si>
    <t>Tall Grass</t>
  </si>
  <si>
    <t>CREATE THE GRAPH HERE AND CHANGE THE BAR COLORS IN WORD.</t>
  </si>
  <si>
    <t>Land Cover Category</t>
  </si>
  <si>
    <t>RMSEz</t>
  </si>
  <si>
    <t>Skew</t>
  </si>
  <si>
    <t>Std Dev</t>
  </si>
  <si>
    <t># of Points</t>
  </si>
  <si>
    <t>Min</t>
  </si>
  <si>
    <t>Max</t>
  </si>
  <si>
    <t>(m)</t>
  </si>
  <si>
    <t>Consolidated</t>
  </si>
  <si>
    <t>CREATE THE GRAPH HERE AND EDIT THE COLORS IN WORD.</t>
  </si>
  <si>
    <t>--------------</t>
  </si>
  <si>
    <t>g 102</t>
  </si>
  <si>
    <t>g 189</t>
  </si>
  <si>
    <t>lg 187</t>
  </si>
  <si>
    <t>LG 101</t>
  </si>
  <si>
    <t>Forest 104</t>
  </si>
  <si>
    <t>Forest 190</t>
  </si>
  <si>
    <t>Urban 103</t>
  </si>
  <si>
    <t>Urban 188</t>
  </si>
  <si>
    <t>O:1121109\LiDAR\Control</t>
  </si>
  <si>
    <t>Forest</t>
  </si>
  <si>
    <t>Urban</t>
  </si>
  <si>
    <t>Low Grass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</si>
</sst>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2"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Calibri"/>
      <family val="0"/>
    </font>
    <font>
      <b/>
      <sz val="9.75"/>
      <color indexed="8"/>
      <name val="Arial"/>
      <family val="0"/>
    </font>
    <font>
      <b/>
      <vertAlign val="superscript"/>
      <sz val="9.75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4" fontId="4" fillId="33" borderId="14" xfId="0" applyNumberFormat="1" applyFont="1" applyFill="1" applyBorder="1" applyAlignment="1">
      <alignment horizontal="center" wrapText="1"/>
    </xf>
    <xf numFmtId="1" fontId="4" fillId="33" borderId="14" xfId="0" applyNumberFormat="1" applyFont="1" applyFill="1" applyBorder="1" applyAlignment="1">
      <alignment horizontal="center" wrapText="1"/>
    </xf>
    <xf numFmtId="164" fontId="4" fillId="33" borderId="15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164" fontId="4" fillId="33" borderId="17" xfId="0" applyNumberFormat="1" applyFont="1" applyFill="1" applyBorder="1" applyAlignment="1">
      <alignment horizontal="center" wrapText="1"/>
    </xf>
    <xf numFmtId="1" fontId="4" fillId="33" borderId="17" xfId="0" applyNumberFormat="1" applyFont="1" applyFill="1" applyBorder="1" applyAlignment="1">
      <alignment horizontal="center" wrapText="1"/>
    </xf>
    <xf numFmtId="164" fontId="4" fillId="33" borderId="18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ECECE"/>
      <rgbColor rgb="00FF99CC"/>
      <rgbColor rgb="00CC99FF"/>
      <rgbColor rgb="00D2D2D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Elevation Difference Histogram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8"/>
      <c:hPercent val="51"/>
      <c:rotY val="11"/>
      <c:depthPercent val="100"/>
      <c:rAngAx val="1"/>
    </c:view3D>
    <c:plotArea>
      <c:layout>
        <c:manualLayout>
          <c:xMode val="edge"/>
          <c:yMode val="edge"/>
          <c:x val="0.07325"/>
          <c:y val="0.218"/>
          <c:w val="0.902"/>
          <c:h val="0.68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All!$N$51:$N$53</c:f>
              <c:numCache/>
            </c:numRef>
          </c:cat>
          <c:val>
            <c:numRef>
              <c:f>All!$O$51:$O$53</c:f>
              <c:numCache/>
            </c:numRef>
          </c:val>
          <c:shape val="box"/>
        </c:ser>
        <c:shape val="box"/>
        <c:axId val="41786775"/>
        <c:axId val="40536656"/>
      </c:bar3DChart>
      <c:catAx>
        <c:axId val="4178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Differences (meter)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656"/>
        <c:crossesAt val="0"/>
        <c:auto val="1"/>
        <c:lblOffset val="100"/>
        <c:tickLblSkip val="1"/>
        <c:noMultiLvlLbl val="0"/>
      </c:catAx>
      <c:valAx>
        <c:axId val="4053665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6775"/>
        <c:crossesAt val="1"/>
        <c:crossBetween val="between"/>
        <c:dispUnits/>
        <c:majorUnit val="10"/>
        <c:minorUnit val="0.24"/>
      </c:valAx>
      <c:spPr>
        <a:noFill/>
        <a:ln>
          <a:noFill/>
        </a:ln>
      </c:spPr>
    </c:plotArea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ECECE"/>
        </a:solidFill>
        <a:ln w="3175">
          <a:noFill/>
        </a:ln>
      </c:spPr>
      <c:thickness val="0"/>
    </c:sideWall>
    <c:backWall>
      <c:spPr>
        <a:solidFill>
          <a:srgbClr val="CECECE"/>
        </a:solidFill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95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th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Percentile by Ground Cover Category</a:t>
            </a:r>
          </a:p>
        </c:rich>
      </c:tx>
      <c:layout>
        <c:manualLayout>
          <c:xMode val="factor"/>
          <c:yMode val="factor"/>
          <c:x val="-0.01325"/>
          <c:y val="0.0065"/>
        </c:manualLayout>
      </c:layout>
      <c:spPr>
        <a:noFill/>
        <a:ln>
          <a:noFill/>
        </a:ln>
      </c:spPr>
    </c:title>
    <c:view3D>
      <c:rotX val="8"/>
      <c:hPercent val="60"/>
      <c:rotY val="11"/>
      <c:depthPercent val="100"/>
      <c:rAngAx val="1"/>
    </c:view3D>
    <c:plotArea>
      <c:layout>
        <c:manualLayout>
          <c:xMode val="edge"/>
          <c:yMode val="edge"/>
          <c:x val="0.0785"/>
          <c:y val="0.193"/>
          <c:w val="0.89275"/>
          <c:h val="0.72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'SVA-Fig1'!$A$1:$A$4</c:f>
              <c:strCache/>
            </c:strRef>
          </c:cat>
          <c:val>
            <c:numRef>
              <c:f>'SVA-Fig1'!$B$1:$B$4</c:f>
              <c:numCache/>
            </c:numRef>
          </c:val>
          <c:shape val="box"/>
        </c:ser>
        <c:shape val="box"/>
        <c:axId val="29285585"/>
        <c:axId val="62243674"/>
      </c:bar3DChart>
      <c:catAx>
        <c:axId val="29285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 Cover Category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3674"/>
        <c:crossesAt val="0"/>
        <c:auto val="1"/>
        <c:lblOffset val="100"/>
        <c:tickLblSkip val="1"/>
        <c:noMultiLvlLbl val="0"/>
      </c:catAx>
      <c:valAx>
        <c:axId val="62243674"/>
        <c:scaling>
          <c:orientation val="minMax"/>
          <c:max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95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Percentile (m)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5585"/>
        <c:crossesAt val="1"/>
        <c:crossBetween val="between"/>
        <c:dispUnits/>
        <c:majorUnit val="0.1"/>
        <c:minorUnit val="0.03333333333333333"/>
      </c:valAx>
      <c:spPr>
        <a:noFill/>
        <a:ln>
          <a:noFill/>
        </a:ln>
      </c:spPr>
    </c:plotArea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ECECE"/>
        </a:solidFill>
        <a:ln w="3175">
          <a:noFill/>
        </a:ln>
      </c:spPr>
      <c:thickness val="0"/>
    </c:sideWall>
    <c:backWall>
      <c:spPr>
        <a:solidFill>
          <a:srgbClr val="CECECE"/>
        </a:solidFill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95th Percentile Vertical Accuracy Criteria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675"/>
          <c:w val="0.732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'SVA-Fig2'!$A$1</c:f>
              <c:strCache>
                <c:ptCount val="1"/>
                <c:pt idx="0">
                  <c:v>Low Grass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'SVA-Fig2'!$A$2:$A$23</c:f>
              <c:numCache/>
            </c:numRef>
          </c:val>
          <c:smooth val="0"/>
        </c:ser>
        <c:ser>
          <c:idx val="2"/>
          <c:order val="1"/>
          <c:tx>
            <c:strRef>
              <c:f>'SVA-Fig2'!$B$1</c:f>
              <c:strCache>
                <c:ptCount val="1"/>
                <c:pt idx="0">
                  <c:v>Tall Grass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'SVA-Fig2'!$B$2:$B$23</c:f>
              <c:numCache/>
            </c:numRef>
          </c:val>
          <c:smooth val="0"/>
        </c:ser>
        <c:ser>
          <c:idx val="3"/>
          <c:order val="2"/>
          <c:tx>
            <c:strRef>
              <c:f>'SVA-Fig2'!$C$1</c:f>
              <c:strCache>
                <c:ptCount val="1"/>
                <c:pt idx="0">
                  <c:v>Forest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'SVA-Fig2'!$C$2:$C$23</c:f>
              <c:numCache/>
            </c:numRef>
          </c:val>
          <c:smooth val="0"/>
        </c:ser>
        <c:ser>
          <c:idx val="4"/>
          <c:order val="3"/>
          <c:tx>
            <c:strRef>
              <c:f>'SVA-Fig2'!$D$1</c:f>
              <c:strCache>
                <c:ptCount val="1"/>
                <c:pt idx="0">
                  <c:v>Urban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'SVA-Fig2'!$D$2:$D$25</c:f>
              <c:numCache/>
            </c:numRef>
          </c:val>
          <c:smooth val="0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Sorted Data Checkpoints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At val="-2"/>
        <c:auto val="1"/>
        <c:lblOffset val="100"/>
        <c:tickLblSkip val="2"/>
        <c:noMultiLvlLbl val="0"/>
      </c:catAx>
      <c:valAx>
        <c:axId val="8572804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At val="1"/>
        <c:crossBetween val="midCat"/>
        <c:dispUnits/>
        <c:majorUnit val="0.1"/>
        <c:minorUnit val="0.1"/>
      </c:valAx>
      <c:spPr>
        <a:solidFill>
          <a:srgbClr val="D2D2D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7075"/>
          <c:w val="0.184"/>
          <c:h val="0.2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RMSE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Ground Cover Category</a:t>
            </a:r>
          </a:p>
        </c:rich>
      </c:tx>
      <c:layout>
        <c:manualLayout>
          <c:xMode val="factor"/>
          <c:yMode val="factor"/>
          <c:x val="-0.0115"/>
          <c:y val="0.0075"/>
        </c:manualLayout>
      </c:layout>
      <c:spPr>
        <a:noFill/>
        <a:ln>
          <a:noFill/>
        </a:ln>
      </c:spPr>
    </c:title>
    <c:view3D>
      <c:rotX val="8"/>
      <c:hPercent val="51"/>
      <c:rotY val="11"/>
      <c:depthPercent val="100"/>
      <c:rAngAx val="1"/>
    </c:view3D>
    <c:plotArea>
      <c:layout>
        <c:manualLayout>
          <c:xMode val="edge"/>
          <c:yMode val="edge"/>
          <c:x val="0.08325"/>
          <c:y val="0.221"/>
          <c:w val="0.884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Fig3!$A$1:$A$4</c:f>
              <c:strCache/>
            </c:strRef>
          </c:cat>
          <c:val>
            <c:numRef>
              <c:f>Fig3!$B$1:$B$4</c:f>
              <c:numCache/>
            </c:numRef>
          </c:val>
          <c:shape val="box"/>
        </c:ser>
        <c:shape val="box"/>
        <c:axId val="10046373"/>
        <c:axId val="23308494"/>
      </c:bar3DChart>
      <c:catAx>
        <c:axId val="1004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 Cover Category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494"/>
        <c:crossesAt val="0"/>
        <c:auto val="1"/>
        <c:lblOffset val="100"/>
        <c:tickLblSkip val="1"/>
        <c:noMultiLvlLbl val="0"/>
      </c:catAx>
      <c:valAx>
        <c:axId val="23308494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RMSE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6373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ECECE"/>
        </a:solidFill>
        <a:ln w="3175">
          <a:noFill/>
        </a:ln>
      </c:spPr>
      <c:thickness val="0"/>
    </c:sideWall>
    <c:backWall>
      <c:spPr>
        <a:solidFill>
          <a:srgbClr val="CECECE"/>
        </a:solidFill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60</xdr:row>
      <xdr:rowOff>85725</xdr:rowOff>
    </xdr:from>
    <xdr:to>
      <xdr:col>20</xdr:col>
      <xdr:colOff>323850</xdr:colOff>
      <xdr:row>82</xdr:row>
      <xdr:rowOff>95250</xdr:rowOff>
    </xdr:to>
    <xdr:graphicFrame>
      <xdr:nvGraphicFramePr>
        <xdr:cNvPr id="1" name="Chart 1"/>
        <xdr:cNvGraphicFramePr/>
      </xdr:nvGraphicFramePr>
      <xdr:xfrm>
        <a:off x="8029575" y="9839325"/>
        <a:ext cx="5334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9525</xdr:rowOff>
    </xdr:from>
    <xdr:to>
      <xdr:col>13</xdr:col>
      <xdr:colOff>400050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943225" y="1952625"/>
        <a:ext cx="58864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95250</xdr:rowOff>
    </xdr:from>
    <xdr:to>
      <xdr:col>17</xdr:col>
      <xdr:colOff>504825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981575" y="18764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9525</xdr:rowOff>
    </xdr:from>
    <xdr:to>
      <xdr:col>14</xdr:col>
      <xdr:colOff>295275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2943225" y="179070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95"/>
  <sheetViews>
    <sheetView tabSelected="1" zoomScalePageLayoutView="0" workbookViewId="0" topLeftCell="A107">
      <selection activeCell="H13" sqref="H13"/>
    </sheetView>
  </sheetViews>
  <sheetFormatPr defaultColWidth="9.140625" defaultRowHeight="12.75"/>
  <cols>
    <col min="1" max="1" width="17.8515625" style="0" customWidth="1"/>
    <col min="2" max="2" width="11.00390625" style="0" customWidth="1"/>
    <col min="3" max="3" width="14.00390625" style="0" customWidth="1"/>
    <col min="4" max="4" width="12.140625" style="0" bestFit="1" customWidth="1"/>
    <col min="5" max="5" width="12.421875" style="0" customWidth="1"/>
    <col min="6" max="6" width="6.57421875" style="0" customWidth="1"/>
  </cols>
  <sheetData>
    <row r="1" ht="12.75">
      <c r="A1" t="s">
        <v>75</v>
      </c>
    </row>
    <row r="2" spans="1:6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6" ht="12.75">
      <c r="A3" t="s">
        <v>52</v>
      </c>
      <c r="B3" t="s">
        <v>12</v>
      </c>
      <c r="C3" t="s">
        <v>66</v>
      </c>
      <c r="D3" t="s">
        <v>10</v>
      </c>
      <c r="E3" t="s">
        <v>10</v>
      </c>
      <c r="F3" t="s">
        <v>13</v>
      </c>
    </row>
    <row r="4" spans="1:6" ht="12.75">
      <c r="A4">
        <v>1</v>
      </c>
      <c r="B4">
        <v>827748.467</v>
      </c>
      <c r="C4">
        <v>4253358.746</v>
      </c>
      <c r="D4">
        <v>310.826</v>
      </c>
      <c r="E4">
        <v>310.75</v>
      </c>
      <c r="F4">
        <v>-0.076</v>
      </c>
    </row>
    <row r="5" spans="1:6" ht="12.75">
      <c r="A5">
        <v>2</v>
      </c>
      <c r="B5">
        <v>838519.471</v>
      </c>
      <c r="C5">
        <v>4253605.093</v>
      </c>
      <c r="D5">
        <v>273.495</v>
      </c>
      <c r="E5">
        <v>273.56</v>
      </c>
      <c r="F5">
        <v>0.065</v>
      </c>
    </row>
    <row r="6" spans="1:6" ht="12.75">
      <c r="A6">
        <v>3</v>
      </c>
      <c r="B6">
        <v>811750.667</v>
      </c>
      <c r="C6">
        <v>4247313.523</v>
      </c>
      <c r="D6">
        <v>304.61</v>
      </c>
      <c r="E6">
        <v>304.63</v>
      </c>
      <c r="F6">
        <v>0.02</v>
      </c>
    </row>
    <row r="7" spans="1:6" ht="12.75">
      <c r="A7">
        <v>4</v>
      </c>
      <c r="B7">
        <v>837178.934</v>
      </c>
      <c r="C7">
        <v>4222346.897</v>
      </c>
      <c r="D7">
        <v>323.809</v>
      </c>
      <c r="E7">
        <v>323.84</v>
      </c>
      <c r="F7">
        <v>0.031</v>
      </c>
    </row>
    <row r="8" spans="1:6" ht="12.75">
      <c r="A8">
        <v>5</v>
      </c>
      <c r="B8">
        <v>810200.065</v>
      </c>
      <c r="C8">
        <v>4220820.899</v>
      </c>
      <c r="D8">
        <v>314.111</v>
      </c>
      <c r="E8">
        <v>314.1</v>
      </c>
      <c r="F8">
        <v>-0.011</v>
      </c>
    </row>
    <row r="9" spans="1:6" ht="12.75">
      <c r="A9">
        <v>6</v>
      </c>
      <c r="B9">
        <v>815466.412</v>
      </c>
      <c r="C9">
        <v>4208108.024</v>
      </c>
      <c r="D9">
        <v>294.777</v>
      </c>
      <c r="E9">
        <v>294.78</v>
      </c>
      <c r="F9">
        <v>0.003</v>
      </c>
    </row>
    <row r="10" spans="1:6" ht="12.75">
      <c r="A10">
        <v>7</v>
      </c>
      <c r="B10">
        <v>826624.941</v>
      </c>
      <c r="C10">
        <v>4211726.78</v>
      </c>
      <c r="D10">
        <v>313.837</v>
      </c>
      <c r="E10">
        <v>313.83</v>
      </c>
      <c r="F10">
        <v>-0.007</v>
      </c>
    </row>
    <row r="11" spans="1:6" ht="12.75">
      <c r="A11">
        <v>8</v>
      </c>
      <c r="B11">
        <v>836350.646</v>
      </c>
      <c r="C11">
        <v>4203996.46</v>
      </c>
      <c r="D11">
        <v>338.692</v>
      </c>
      <c r="E11">
        <v>338.77</v>
      </c>
      <c r="F11">
        <v>0.078</v>
      </c>
    </row>
    <row r="12" spans="1:6" ht="12.75">
      <c r="A12">
        <v>9</v>
      </c>
      <c r="B12">
        <v>831653.362</v>
      </c>
      <c r="C12">
        <v>4189313.179</v>
      </c>
      <c r="D12">
        <v>308.074</v>
      </c>
      <c r="E12">
        <v>308.03</v>
      </c>
      <c r="F12">
        <v>-0.044</v>
      </c>
    </row>
    <row r="13" spans="1:6" ht="12.75">
      <c r="A13">
        <v>10</v>
      </c>
      <c r="B13">
        <v>813690.612</v>
      </c>
      <c r="C13">
        <v>4190748.17</v>
      </c>
      <c r="D13">
        <v>297.587</v>
      </c>
      <c r="E13">
        <v>297.55</v>
      </c>
      <c r="F13">
        <v>-0.037</v>
      </c>
    </row>
    <row r="14" spans="1:6" ht="12.75">
      <c r="A14">
        <v>11</v>
      </c>
      <c r="B14">
        <v>830536.105</v>
      </c>
      <c r="C14">
        <v>4177081.819</v>
      </c>
      <c r="D14">
        <v>319.05</v>
      </c>
      <c r="E14">
        <v>319.02</v>
      </c>
      <c r="F14">
        <v>-0.03</v>
      </c>
    </row>
    <row r="15" spans="1:6" ht="12.75">
      <c r="A15">
        <v>12</v>
      </c>
      <c r="B15">
        <v>829597.006</v>
      </c>
      <c r="C15">
        <v>4160107.772</v>
      </c>
      <c r="D15">
        <v>272.544</v>
      </c>
      <c r="E15">
        <v>272.5</v>
      </c>
      <c r="F15">
        <v>-0.044</v>
      </c>
    </row>
    <row r="16" spans="1:6" ht="12.75">
      <c r="A16">
        <v>13</v>
      </c>
      <c r="B16">
        <v>809632.189</v>
      </c>
      <c r="C16">
        <v>4176048.583</v>
      </c>
      <c r="D16">
        <v>293.575</v>
      </c>
      <c r="E16">
        <v>293.63</v>
      </c>
      <c r="F16">
        <v>0.055</v>
      </c>
    </row>
    <row r="17" spans="1:6" ht="12.75">
      <c r="A17">
        <v>14</v>
      </c>
      <c r="B17">
        <v>840382.448</v>
      </c>
      <c r="C17">
        <v>4154216.671</v>
      </c>
      <c r="D17">
        <v>261.929</v>
      </c>
      <c r="E17">
        <v>261.88</v>
      </c>
      <c r="F17">
        <v>-0.049</v>
      </c>
    </row>
    <row r="18" spans="1:6" ht="12.75">
      <c r="A18">
        <v>15</v>
      </c>
      <c r="B18">
        <v>812079.354</v>
      </c>
      <c r="C18">
        <v>4154849.39</v>
      </c>
      <c r="D18">
        <v>319.32</v>
      </c>
      <c r="E18">
        <v>319.33</v>
      </c>
      <c r="F18">
        <v>0.01</v>
      </c>
    </row>
    <row r="19" spans="1:6" ht="12.75">
      <c r="A19">
        <v>16</v>
      </c>
      <c r="B19">
        <v>835550.737</v>
      </c>
      <c r="C19">
        <v>4139340.328</v>
      </c>
      <c r="D19">
        <v>278.689</v>
      </c>
      <c r="E19">
        <v>278.63</v>
      </c>
      <c r="F19">
        <v>-0.059</v>
      </c>
    </row>
    <row r="20" spans="1:6" ht="12.75">
      <c r="A20">
        <v>17</v>
      </c>
      <c r="B20">
        <v>817818.478</v>
      </c>
      <c r="C20">
        <v>4138590.039</v>
      </c>
      <c r="D20">
        <v>283.533</v>
      </c>
      <c r="E20">
        <v>283.55</v>
      </c>
      <c r="F20">
        <v>0.017</v>
      </c>
    </row>
    <row r="21" spans="1:6" ht="12.75">
      <c r="A21">
        <v>18</v>
      </c>
      <c r="B21">
        <v>829618.468</v>
      </c>
      <c r="C21">
        <v>4126074.567</v>
      </c>
      <c r="D21">
        <v>284.301</v>
      </c>
      <c r="E21">
        <v>284.29</v>
      </c>
      <c r="F21">
        <v>-0.011</v>
      </c>
    </row>
    <row r="22" spans="1:6" ht="12.75">
      <c r="A22">
        <v>19</v>
      </c>
      <c r="B22">
        <v>815732.429</v>
      </c>
      <c r="C22">
        <v>4106335.226</v>
      </c>
      <c r="D22">
        <v>261.404</v>
      </c>
      <c r="E22">
        <v>261.42</v>
      </c>
      <c r="F22">
        <v>0.016</v>
      </c>
    </row>
    <row r="23" spans="1:6" ht="12.75">
      <c r="A23">
        <v>20</v>
      </c>
      <c r="B23">
        <v>836964.597</v>
      </c>
      <c r="C23">
        <v>4107497.626</v>
      </c>
      <c r="D23">
        <v>272.629</v>
      </c>
      <c r="E23">
        <v>272.61</v>
      </c>
      <c r="F23">
        <v>-0.019</v>
      </c>
    </row>
    <row r="24" spans="1:6" ht="12.75">
      <c r="A24" t="s">
        <v>67</v>
      </c>
      <c r="B24">
        <v>834068.238</v>
      </c>
      <c r="C24">
        <v>4253766.373</v>
      </c>
      <c r="D24">
        <v>270.755</v>
      </c>
      <c r="E24">
        <v>270.8</v>
      </c>
      <c r="F24">
        <v>0.045</v>
      </c>
    </row>
    <row r="25" spans="1:6" ht="12.75">
      <c r="A25">
        <v>105</v>
      </c>
      <c r="B25">
        <v>832320.417</v>
      </c>
      <c r="C25">
        <v>4245229.451</v>
      </c>
      <c r="D25">
        <v>303.49</v>
      </c>
      <c r="E25">
        <v>303.47</v>
      </c>
      <c r="F25">
        <v>-0.02</v>
      </c>
    </row>
    <row r="26" spans="1:6" ht="12.75">
      <c r="A26">
        <v>109</v>
      </c>
      <c r="B26">
        <v>821520.267</v>
      </c>
      <c r="C26">
        <v>4245889.87</v>
      </c>
      <c r="D26">
        <v>306.981</v>
      </c>
      <c r="E26">
        <v>306.92</v>
      </c>
      <c r="F26">
        <v>-0.061</v>
      </c>
    </row>
    <row r="27" spans="1:6" ht="12.75">
      <c r="A27">
        <v>112</v>
      </c>
      <c r="B27">
        <v>828377.653</v>
      </c>
      <c r="C27">
        <v>4237664.729</v>
      </c>
      <c r="D27">
        <v>335.935</v>
      </c>
      <c r="E27">
        <v>335.89</v>
      </c>
      <c r="F27">
        <v>-0.045</v>
      </c>
    </row>
    <row r="28" spans="1:6" ht="12.75">
      <c r="A28">
        <v>114</v>
      </c>
      <c r="B28">
        <v>824555.019</v>
      </c>
      <c r="C28">
        <v>4222995.74</v>
      </c>
      <c r="D28">
        <v>331.764</v>
      </c>
      <c r="E28">
        <v>331.78</v>
      </c>
      <c r="F28">
        <v>0.016</v>
      </c>
    </row>
    <row r="29" spans="1:6" ht="12.75">
      <c r="A29">
        <v>123</v>
      </c>
      <c r="B29">
        <v>808860.191</v>
      </c>
      <c r="C29">
        <v>4212672.634</v>
      </c>
      <c r="D29">
        <v>310.668</v>
      </c>
      <c r="E29">
        <v>310.56</v>
      </c>
      <c r="F29">
        <v>-0.108</v>
      </c>
    </row>
    <row r="30" spans="1:6" ht="12.75">
      <c r="A30">
        <v>126</v>
      </c>
      <c r="B30">
        <v>826582.292</v>
      </c>
      <c r="C30">
        <v>4212931.646</v>
      </c>
      <c r="D30">
        <v>313.887</v>
      </c>
      <c r="E30">
        <v>313.84</v>
      </c>
      <c r="F30">
        <v>-0.047</v>
      </c>
    </row>
    <row r="31" spans="1:6" ht="12.75">
      <c r="A31">
        <v>127</v>
      </c>
      <c r="B31">
        <v>832975.547</v>
      </c>
      <c r="C31">
        <v>4215129.49</v>
      </c>
      <c r="D31">
        <v>326.108</v>
      </c>
      <c r="E31">
        <v>326.13</v>
      </c>
      <c r="F31">
        <v>0.022</v>
      </c>
    </row>
    <row r="32" spans="1:6" ht="12.75">
      <c r="A32">
        <v>133</v>
      </c>
      <c r="B32">
        <v>822376.774</v>
      </c>
      <c r="C32">
        <v>4197017.97</v>
      </c>
      <c r="D32">
        <v>316.008</v>
      </c>
      <c r="E32">
        <v>315.96</v>
      </c>
      <c r="F32">
        <v>-0.048</v>
      </c>
    </row>
    <row r="33" spans="1:6" ht="12.75">
      <c r="A33">
        <v>139</v>
      </c>
      <c r="B33">
        <v>831645.285</v>
      </c>
      <c r="C33">
        <v>4189337.134</v>
      </c>
      <c r="D33">
        <v>307.701</v>
      </c>
      <c r="E33">
        <v>307.63</v>
      </c>
      <c r="F33">
        <v>-0.071</v>
      </c>
    </row>
    <row r="34" spans="1:6" ht="12.75">
      <c r="A34">
        <v>143</v>
      </c>
      <c r="B34">
        <v>817282.388</v>
      </c>
      <c r="C34">
        <v>4187115.076</v>
      </c>
      <c r="D34">
        <v>304.909</v>
      </c>
      <c r="E34">
        <v>304.93</v>
      </c>
      <c r="F34">
        <v>0.021</v>
      </c>
    </row>
    <row r="35" spans="1:6" ht="12.75">
      <c r="A35">
        <v>147</v>
      </c>
      <c r="B35">
        <v>830544.424</v>
      </c>
      <c r="C35">
        <v>4177120.049</v>
      </c>
      <c r="D35">
        <v>318.461</v>
      </c>
      <c r="E35">
        <v>318.42</v>
      </c>
      <c r="F35">
        <v>-0.041</v>
      </c>
    </row>
    <row r="36" spans="1:6" ht="12.75">
      <c r="A36">
        <v>151</v>
      </c>
      <c r="B36">
        <v>825241.66</v>
      </c>
      <c r="C36">
        <v>4159955.972</v>
      </c>
      <c r="D36">
        <v>301.191</v>
      </c>
      <c r="E36">
        <v>301.22</v>
      </c>
      <c r="F36">
        <v>0.029</v>
      </c>
    </row>
    <row r="37" spans="1:6" ht="12.75">
      <c r="A37">
        <v>154</v>
      </c>
      <c r="B37">
        <v>807837.646</v>
      </c>
      <c r="C37">
        <v>4180315.967</v>
      </c>
      <c r="D37">
        <v>302.852</v>
      </c>
      <c r="E37">
        <v>302.8</v>
      </c>
      <c r="F37">
        <v>-0.052</v>
      </c>
    </row>
    <row r="38" spans="1:6" ht="12.75">
      <c r="A38">
        <v>157</v>
      </c>
      <c r="B38">
        <v>829653.259</v>
      </c>
      <c r="C38">
        <v>4160135.876</v>
      </c>
      <c r="D38">
        <v>270.367</v>
      </c>
      <c r="E38">
        <v>270.33</v>
      </c>
      <c r="F38">
        <v>-0.037</v>
      </c>
    </row>
    <row r="39" spans="1:6" ht="12.75">
      <c r="A39">
        <v>159</v>
      </c>
      <c r="B39">
        <v>839950.54</v>
      </c>
      <c r="C39">
        <v>4155387.837</v>
      </c>
      <c r="D39">
        <v>262.258</v>
      </c>
      <c r="E39">
        <v>262.29</v>
      </c>
      <c r="F39">
        <v>0.032</v>
      </c>
    </row>
    <row r="40" spans="1:6" ht="12.75">
      <c r="A40">
        <v>166</v>
      </c>
      <c r="B40">
        <v>810084.492</v>
      </c>
      <c r="C40">
        <v>4164222.427</v>
      </c>
      <c r="D40">
        <v>300.678</v>
      </c>
      <c r="E40">
        <v>300.58</v>
      </c>
      <c r="F40">
        <v>-0.098</v>
      </c>
    </row>
    <row r="41" spans="1:6" ht="12.75">
      <c r="A41">
        <v>171</v>
      </c>
      <c r="B41">
        <v>809366.817</v>
      </c>
      <c r="C41">
        <v>4138137.743</v>
      </c>
      <c r="D41">
        <v>274.696</v>
      </c>
      <c r="E41">
        <v>274.68</v>
      </c>
      <c r="F41">
        <v>-0.016</v>
      </c>
    </row>
    <row r="42" spans="1:6" ht="12.75">
      <c r="A42">
        <v>176</v>
      </c>
      <c r="B42">
        <v>840189.751</v>
      </c>
      <c r="C42">
        <v>4144434.245</v>
      </c>
      <c r="D42">
        <v>265.365</v>
      </c>
      <c r="E42">
        <v>265.33</v>
      </c>
      <c r="F42">
        <v>-0.035</v>
      </c>
    </row>
    <row r="43" spans="1:6" ht="12.75">
      <c r="A43">
        <v>181</v>
      </c>
      <c r="B43">
        <v>823667.728</v>
      </c>
      <c r="C43">
        <v>4110085.32</v>
      </c>
      <c r="D43">
        <v>288.474</v>
      </c>
      <c r="E43">
        <v>288.35</v>
      </c>
      <c r="F43">
        <v>-0.124</v>
      </c>
    </row>
    <row r="44" spans="1:6" ht="12.75">
      <c r="A44">
        <v>184</v>
      </c>
      <c r="B44">
        <v>810700.937</v>
      </c>
      <c r="C44">
        <v>4112329.622</v>
      </c>
      <c r="D44">
        <v>230.913</v>
      </c>
      <c r="E44">
        <v>230.83</v>
      </c>
      <c r="F44">
        <v>-0.083</v>
      </c>
    </row>
    <row r="45" spans="1:6" ht="12.75">
      <c r="A45" t="s">
        <v>68</v>
      </c>
      <c r="B45">
        <v>833161.786</v>
      </c>
      <c r="C45">
        <v>4118047.863</v>
      </c>
      <c r="D45">
        <v>260.817</v>
      </c>
      <c r="E45">
        <v>260.77</v>
      </c>
      <c r="F45">
        <v>-0.047</v>
      </c>
    </row>
    <row r="46" spans="1:6" ht="12.75">
      <c r="A46" t="s">
        <v>70</v>
      </c>
      <c r="B46">
        <v>827732.011</v>
      </c>
      <c r="C46">
        <v>4253348.393</v>
      </c>
      <c r="D46">
        <v>310.153</v>
      </c>
      <c r="E46">
        <v>310.13</v>
      </c>
      <c r="F46">
        <v>-0.023</v>
      </c>
    </row>
    <row r="47" spans="1:6" ht="12.75">
      <c r="A47">
        <v>107</v>
      </c>
      <c r="B47">
        <v>822624.691</v>
      </c>
      <c r="C47">
        <v>4241006.258</v>
      </c>
      <c r="D47">
        <v>312.31</v>
      </c>
      <c r="E47">
        <v>312.28</v>
      </c>
      <c r="F47">
        <v>-0.03</v>
      </c>
    </row>
    <row r="48" spans="1:6" ht="12.75">
      <c r="A48">
        <v>113</v>
      </c>
      <c r="B48">
        <v>820135.639</v>
      </c>
      <c r="C48">
        <v>4224452.9</v>
      </c>
      <c r="D48">
        <v>333.305</v>
      </c>
      <c r="E48">
        <v>333.26</v>
      </c>
      <c r="F48">
        <v>-0.045</v>
      </c>
    </row>
    <row r="49" spans="1:6" ht="12.75">
      <c r="A49">
        <v>118</v>
      </c>
      <c r="B49">
        <v>806947.128</v>
      </c>
      <c r="C49">
        <v>4231995.183</v>
      </c>
      <c r="D49">
        <v>336.591</v>
      </c>
      <c r="E49">
        <v>336.51</v>
      </c>
      <c r="F49">
        <v>-0.081</v>
      </c>
    </row>
    <row r="50" spans="1:6" ht="12.75">
      <c r="A50">
        <v>119</v>
      </c>
      <c r="B50">
        <v>834888.624</v>
      </c>
      <c r="C50">
        <v>4228221.577</v>
      </c>
      <c r="D50">
        <v>355.45</v>
      </c>
      <c r="E50">
        <v>355.47</v>
      </c>
      <c r="F50">
        <v>0.02</v>
      </c>
    </row>
    <row r="51" spans="1:6" ht="12.75">
      <c r="A51">
        <v>121</v>
      </c>
      <c r="B51">
        <v>811618.906</v>
      </c>
      <c r="C51">
        <v>4227342.299</v>
      </c>
      <c r="D51">
        <v>325.122</v>
      </c>
      <c r="E51">
        <v>325.21</v>
      </c>
      <c r="F51">
        <v>0.088</v>
      </c>
    </row>
    <row r="52" spans="1:6" ht="12.75">
      <c r="A52">
        <v>125</v>
      </c>
      <c r="B52">
        <v>821916.72</v>
      </c>
      <c r="C52">
        <v>4208324.731</v>
      </c>
      <c r="D52">
        <v>314.949</v>
      </c>
      <c r="E52">
        <v>314.89</v>
      </c>
      <c r="F52">
        <v>-0.059</v>
      </c>
    </row>
    <row r="53" spans="1:6" ht="12.75">
      <c r="A53">
        <v>129</v>
      </c>
      <c r="B53">
        <v>825245.339</v>
      </c>
      <c r="C53">
        <v>4203616.54</v>
      </c>
      <c r="D53">
        <v>313.964</v>
      </c>
      <c r="E53">
        <v>313.96</v>
      </c>
      <c r="F53">
        <v>-0.004</v>
      </c>
    </row>
    <row r="54" spans="1:6" ht="12.75">
      <c r="A54">
        <v>132</v>
      </c>
      <c r="B54">
        <v>828811.9</v>
      </c>
      <c r="C54">
        <v>4197264.417</v>
      </c>
      <c r="D54">
        <v>328.305</v>
      </c>
      <c r="E54">
        <v>328.28</v>
      </c>
      <c r="F54">
        <v>-0.025</v>
      </c>
    </row>
    <row r="55" spans="1:6" ht="12.75">
      <c r="A55">
        <v>134</v>
      </c>
      <c r="B55">
        <v>821822.904</v>
      </c>
      <c r="C55">
        <v>4192163.621</v>
      </c>
      <c r="D55">
        <v>308.455</v>
      </c>
      <c r="E55">
        <v>308.53</v>
      </c>
      <c r="F55">
        <v>0.075</v>
      </c>
    </row>
    <row r="56" spans="1:6" ht="12.75">
      <c r="A56">
        <v>138</v>
      </c>
      <c r="B56">
        <v>813402.215</v>
      </c>
      <c r="C56">
        <v>4197913.396</v>
      </c>
      <c r="D56">
        <v>288.424</v>
      </c>
      <c r="E56">
        <v>288.37</v>
      </c>
      <c r="F56">
        <v>-0.054</v>
      </c>
    </row>
    <row r="57" spans="1:6" ht="12.75">
      <c r="A57">
        <v>142</v>
      </c>
      <c r="B57">
        <v>822966.446</v>
      </c>
      <c r="C57">
        <v>4176840.736</v>
      </c>
      <c r="D57">
        <v>301.947</v>
      </c>
      <c r="E57">
        <v>301.9</v>
      </c>
      <c r="F57">
        <v>-0.047</v>
      </c>
    </row>
    <row r="58" spans="1:6" ht="12.75">
      <c r="A58">
        <v>149</v>
      </c>
      <c r="B58">
        <v>838961.159</v>
      </c>
      <c r="C58">
        <v>4168577.381</v>
      </c>
      <c r="D58">
        <v>297.912</v>
      </c>
      <c r="E58">
        <v>297.98</v>
      </c>
      <c r="F58">
        <v>0.068</v>
      </c>
    </row>
    <row r="59" spans="1:6" ht="12.75">
      <c r="A59">
        <v>155</v>
      </c>
      <c r="B59">
        <v>812623.53</v>
      </c>
      <c r="C59">
        <v>4170763.409</v>
      </c>
      <c r="D59">
        <v>293.976</v>
      </c>
      <c r="E59">
        <v>294</v>
      </c>
      <c r="F59">
        <v>0.024</v>
      </c>
    </row>
    <row r="60" spans="1:6" ht="12.75">
      <c r="A60">
        <v>156</v>
      </c>
      <c r="B60">
        <v>825725.236</v>
      </c>
      <c r="C60">
        <v>4142196.462</v>
      </c>
      <c r="D60">
        <v>280.699</v>
      </c>
      <c r="E60">
        <v>280.7</v>
      </c>
      <c r="F60">
        <v>0.001</v>
      </c>
    </row>
    <row r="61" spans="1:6" ht="12.75">
      <c r="A61">
        <v>162</v>
      </c>
      <c r="B61">
        <v>826847.574</v>
      </c>
      <c r="C61">
        <v>4148730.386</v>
      </c>
      <c r="D61">
        <v>283.966</v>
      </c>
      <c r="E61">
        <v>284.01</v>
      </c>
      <c r="F61">
        <v>0.044</v>
      </c>
    </row>
    <row r="62" spans="1:6" ht="12.75">
      <c r="A62">
        <v>168</v>
      </c>
      <c r="B62">
        <v>835534.134</v>
      </c>
      <c r="C62">
        <v>4139360.508</v>
      </c>
      <c r="D62">
        <v>278.365</v>
      </c>
      <c r="E62">
        <v>278.33</v>
      </c>
      <c r="F62">
        <v>-0.035</v>
      </c>
    </row>
    <row r="63" spans="1:6" ht="12.75">
      <c r="A63">
        <v>170</v>
      </c>
      <c r="B63">
        <v>817721.592</v>
      </c>
      <c r="C63">
        <v>4141840.246</v>
      </c>
      <c r="D63">
        <v>289.786</v>
      </c>
      <c r="E63">
        <v>289.88</v>
      </c>
      <c r="F63">
        <v>0.094</v>
      </c>
    </row>
    <row r="64" spans="1:6" ht="12.75">
      <c r="A64">
        <v>174</v>
      </c>
      <c r="B64">
        <v>827995.091</v>
      </c>
      <c r="C64">
        <v>4125992.469</v>
      </c>
      <c r="D64">
        <v>279.603</v>
      </c>
      <c r="E64">
        <v>279.64</v>
      </c>
      <c r="F64">
        <v>0.037</v>
      </c>
    </row>
    <row r="65" spans="1:6" ht="12.75">
      <c r="A65">
        <v>180</v>
      </c>
      <c r="B65">
        <v>828536.173</v>
      </c>
      <c r="C65">
        <v>4109811.808</v>
      </c>
      <c r="D65">
        <v>272.914</v>
      </c>
      <c r="E65">
        <v>272.98</v>
      </c>
      <c r="F65">
        <v>0.066</v>
      </c>
    </row>
    <row r="66" spans="1:6" ht="12.75">
      <c r="A66">
        <v>183</v>
      </c>
      <c r="B66">
        <v>815296.796</v>
      </c>
      <c r="C66">
        <v>4117294.979</v>
      </c>
      <c r="D66">
        <v>243.827</v>
      </c>
      <c r="E66">
        <v>243.81</v>
      </c>
      <c r="F66">
        <v>-0.017</v>
      </c>
    </row>
    <row r="67" spans="1:6" ht="12.75">
      <c r="A67" t="s">
        <v>69</v>
      </c>
      <c r="B67">
        <v>843355.391</v>
      </c>
      <c r="C67">
        <v>4107233.715</v>
      </c>
      <c r="D67">
        <v>263.759</v>
      </c>
      <c r="E67">
        <v>263.69</v>
      </c>
      <c r="F67">
        <v>-0.069</v>
      </c>
    </row>
    <row r="68" spans="1:6" ht="12.75">
      <c r="A68" t="s">
        <v>71</v>
      </c>
      <c r="B68">
        <v>834961.15</v>
      </c>
      <c r="C68">
        <v>4249585.063</v>
      </c>
      <c r="D68">
        <v>283.86</v>
      </c>
      <c r="E68">
        <v>283.95</v>
      </c>
      <c r="F68">
        <v>0.09</v>
      </c>
    </row>
    <row r="69" spans="1:6" ht="12.75">
      <c r="A69">
        <v>108</v>
      </c>
      <c r="B69">
        <v>822824.207</v>
      </c>
      <c r="C69">
        <v>4240833.831</v>
      </c>
      <c r="D69">
        <v>306.126</v>
      </c>
      <c r="E69">
        <v>306.13</v>
      </c>
      <c r="F69">
        <v>0.004</v>
      </c>
    </row>
    <row r="70" spans="1:6" ht="12.75">
      <c r="A70">
        <v>110</v>
      </c>
      <c r="B70">
        <v>812657.01</v>
      </c>
      <c r="C70">
        <v>4245384.954</v>
      </c>
      <c r="D70">
        <v>298.512</v>
      </c>
      <c r="E70">
        <v>298.57</v>
      </c>
      <c r="F70">
        <v>0.058</v>
      </c>
    </row>
    <row r="71" spans="1:6" ht="12.75">
      <c r="A71">
        <v>115</v>
      </c>
      <c r="B71">
        <v>829228.807</v>
      </c>
      <c r="C71">
        <v>4234595.224</v>
      </c>
      <c r="D71">
        <v>311.648</v>
      </c>
      <c r="E71">
        <v>311.58</v>
      </c>
      <c r="F71">
        <v>-0.068</v>
      </c>
    </row>
    <row r="72" spans="1:6" ht="12.75">
      <c r="A72">
        <v>117</v>
      </c>
      <c r="B72">
        <v>819386.013</v>
      </c>
      <c r="C72">
        <v>4235756.984</v>
      </c>
      <c r="D72">
        <v>306.051</v>
      </c>
      <c r="E72">
        <v>306.05</v>
      </c>
      <c r="F72">
        <v>-0.001</v>
      </c>
    </row>
    <row r="73" spans="1:6" ht="12.75">
      <c r="A73">
        <v>122</v>
      </c>
      <c r="B73">
        <v>810198.649</v>
      </c>
      <c r="C73">
        <v>4220403.301</v>
      </c>
      <c r="D73">
        <v>311.094</v>
      </c>
      <c r="E73">
        <v>311.19</v>
      </c>
      <c r="F73">
        <v>0.096</v>
      </c>
    </row>
    <row r="74" spans="1:6" ht="12.75">
      <c r="A74">
        <v>124</v>
      </c>
      <c r="B74">
        <v>815281.826</v>
      </c>
      <c r="C74">
        <v>4213759.786</v>
      </c>
      <c r="D74">
        <v>324.918</v>
      </c>
      <c r="E74">
        <v>324.97</v>
      </c>
      <c r="F74">
        <v>0.052</v>
      </c>
    </row>
    <row r="75" spans="1:6" ht="12.75">
      <c r="A75">
        <v>130</v>
      </c>
      <c r="B75">
        <v>831863.545</v>
      </c>
      <c r="C75">
        <v>4205456.926</v>
      </c>
      <c r="D75">
        <v>323.067</v>
      </c>
      <c r="E75">
        <v>323.22</v>
      </c>
      <c r="F75">
        <v>0.153</v>
      </c>
    </row>
    <row r="76" spans="1:6" ht="12.75">
      <c r="A76">
        <v>137</v>
      </c>
      <c r="B76">
        <v>809186.774</v>
      </c>
      <c r="C76">
        <v>4203734.974</v>
      </c>
      <c r="D76">
        <v>299.243</v>
      </c>
      <c r="E76">
        <v>299.33</v>
      </c>
      <c r="F76">
        <v>0.087</v>
      </c>
    </row>
    <row r="77" spans="1:6" ht="12.75">
      <c r="A77">
        <v>141</v>
      </c>
      <c r="B77">
        <v>828691.844</v>
      </c>
      <c r="C77">
        <v>4184402.165</v>
      </c>
      <c r="D77">
        <v>286.048</v>
      </c>
      <c r="E77">
        <v>286.2</v>
      </c>
      <c r="F77">
        <v>0.152</v>
      </c>
    </row>
    <row r="78" spans="1:6" ht="12.75">
      <c r="A78">
        <v>145</v>
      </c>
      <c r="B78">
        <v>812205.105</v>
      </c>
      <c r="C78">
        <v>4196535.633</v>
      </c>
      <c r="D78">
        <v>304.904</v>
      </c>
      <c r="E78">
        <v>304.88</v>
      </c>
      <c r="F78">
        <v>-0.024</v>
      </c>
    </row>
    <row r="79" spans="1:6" ht="12.75">
      <c r="A79">
        <v>146</v>
      </c>
      <c r="B79">
        <v>829195.424</v>
      </c>
      <c r="C79">
        <v>4169852.78</v>
      </c>
      <c r="D79">
        <v>274.323</v>
      </c>
      <c r="E79">
        <v>274.42</v>
      </c>
      <c r="F79">
        <v>0.097</v>
      </c>
    </row>
    <row r="80" spans="1:6" ht="12.75">
      <c r="A80">
        <v>152</v>
      </c>
      <c r="B80">
        <v>825238.645</v>
      </c>
      <c r="C80">
        <v>4167929.175</v>
      </c>
      <c r="D80">
        <v>280.958</v>
      </c>
      <c r="E80">
        <v>280.96</v>
      </c>
      <c r="F80">
        <v>0.002</v>
      </c>
    </row>
    <row r="81" spans="1:6" ht="12.75">
      <c r="A81">
        <v>158</v>
      </c>
      <c r="B81">
        <v>834691.2</v>
      </c>
      <c r="C81">
        <v>4155139.349</v>
      </c>
      <c r="D81">
        <v>273.529</v>
      </c>
      <c r="E81">
        <v>273.6</v>
      </c>
      <c r="F81">
        <v>0.071</v>
      </c>
    </row>
    <row r="82" spans="1:6" ht="12.75">
      <c r="A82">
        <v>161</v>
      </c>
      <c r="B82">
        <v>835914.007</v>
      </c>
      <c r="C82">
        <v>4149097.471</v>
      </c>
      <c r="D82">
        <v>278.439</v>
      </c>
      <c r="E82">
        <v>278.48</v>
      </c>
      <c r="F82">
        <v>0.041</v>
      </c>
    </row>
    <row r="83" spans="1:6" ht="12.75">
      <c r="A83">
        <v>164</v>
      </c>
      <c r="B83">
        <v>815518.484</v>
      </c>
      <c r="C83">
        <v>4148297.916</v>
      </c>
      <c r="D83">
        <v>298.244</v>
      </c>
      <c r="E83">
        <v>298.3</v>
      </c>
      <c r="F83">
        <v>0.056</v>
      </c>
    </row>
    <row r="84" spans="1:6" ht="12.75">
      <c r="A84">
        <v>167</v>
      </c>
      <c r="B84">
        <v>817893.818</v>
      </c>
      <c r="C84">
        <v>4162885.071</v>
      </c>
      <c r="D84">
        <v>290.949</v>
      </c>
      <c r="E84">
        <v>291.04</v>
      </c>
      <c r="F84">
        <v>0.091</v>
      </c>
    </row>
    <row r="85" spans="1:6" ht="12.75">
      <c r="A85">
        <v>169</v>
      </c>
      <c r="B85">
        <v>843202.029</v>
      </c>
      <c r="C85">
        <v>4138860.156</v>
      </c>
      <c r="D85">
        <v>256.986</v>
      </c>
      <c r="E85">
        <v>256.96</v>
      </c>
      <c r="F85">
        <v>-0.026</v>
      </c>
    </row>
    <row r="86" spans="1:6" ht="12.75">
      <c r="A86">
        <v>172</v>
      </c>
      <c r="B86">
        <v>816906.033</v>
      </c>
      <c r="C86">
        <v>4131696.081</v>
      </c>
      <c r="D86">
        <v>292.164</v>
      </c>
      <c r="E86">
        <v>292.33</v>
      </c>
      <c r="F86">
        <v>0.166</v>
      </c>
    </row>
    <row r="87" spans="1:6" ht="12.75">
      <c r="A87">
        <v>173</v>
      </c>
      <c r="B87">
        <v>825923.844</v>
      </c>
      <c r="C87">
        <v>4129227.893</v>
      </c>
      <c r="D87">
        <v>268.896</v>
      </c>
      <c r="E87">
        <v>268.99</v>
      </c>
      <c r="F87">
        <v>0.094</v>
      </c>
    </row>
    <row r="88" spans="1:6" ht="12.75">
      <c r="A88">
        <v>185</v>
      </c>
      <c r="B88">
        <v>818672.814</v>
      </c>
      <c r="C88">
        <v>4103079.899</v>
      </c>
      <c r="D88">
        <v>270.102</v>
      </c>
      <c r="E88">
        <v>270.15</v>
      </c>
      <c r="F88">
        <v>0.048</v>
      </c>
    </row>
    <row r="89" spans="1:6" ht="12.75">
      <c r="A89" t="s">
        <v>72</v>
      </c>
      <c r="B89">
        <v>829650.84</v>
      </c>
      <c r="C89">
        <v>4117260.372</v>
      </c>
      <c r="D89">
        <v>277.708</v>
      </c>
      <c r="E89">
        <v>277.62</v>
      </c>
      <c r="F89">
        <v>-0.088</v>
      </c>
    </row>
    <row r="90" spans="1:6" ht="12.75">
      <c r="A90" t="s">
        <v>73</v>
      </c>
      <c r="B90">
        <v>838663.596</v>
      </c>
      <c r="C90">
        <v>4253426.969</v>
      </c>
      <c r="D90">
        <v>274.506</v>
      </c>
      <c r="E90">
        <v>274.53</v>
      </c>
      <c r="F90">
        <v>0.024</v>
      </c>
    </row>
    <row r="91" spans="1:6" ht="12.75">
      <c r="A91">
        <v>106</v>
      </c>
      <c r="B91">
        <v>827741.242</v>
      </c>
      <c r="C91">
        <v>4244453.921</v>
      </c>
      <c r="D91">
        <v>327.9</v>
      </c>
      <c r="E91">
        <v>327.78</v>
      </c>
      <c r="F91">
        <v>-0.12</v>
      </c>
    </row>
    <row r="92" spans="1:6" ht="12.75">
      <c r="A92">
        <v>111</v>
      </c>
      <c r="B92">
        <v>811672.987</v>
      </c>
      <c r="C92">
        <v>4247418.566</v>
      </c>
      <c r="D92">
        <v>305.393</v>
      </c>
      <c r="E92">
        <v>305.37</v>
      </c>
      <c r="F92">
        <v>-0.023</v>
      </c>
    </row>
    <row r="93" spans="1:6" ht="12.75">
      <c r="A93">
        <v>116</v>
      </c>
      <c r="B93">
        <v>837258.981</v>
      </c>
      <c r="C93">
        <v>4236393.995</v>
      </c>
      <c r="D93">
        <v>315.928</v>
      </c>
      <c r="E93">
        <v>315.99</v>
      </c>
      <c r="F93">
        <v>0.062</v>
      </c>
    </row>
    <row r="94" spans="1:6" ht="12.75">
      <c r="A94">
        <v>120</v>
      </c>
      <c r="B94">
        <v>837255.516</v>
      </c>
      <c r="C94">
        <v>4222350.971</v>
      </c>
      <c r="D94">
        <v>323.438</v>
      </c>
      <c r="E94">
        <v>323.45</v>
      </c>
      <c r="F94">
        <v>0.012</v>
      </c>
    </row>
    <row r="95" spans="1:6" ht="12.75">
      <c r="A95">
        <v>128</v>
      </c>
      <c r="B95">
        <v>835950.839</v>
      </c>
      <c r="C95">
        <v>4215325.704</v>
      </c>
      <c r="D95">
        <v>325.175</v>
      </c>
      <c r="E95">
        <v>325.25</v>
      </c>
      <c r="F95">
        <v>0.075</v>
      </c>
    </row>
    <row r="96" spans="1:6" ht="12.75">
      <c r="A96">
        <v>131</v>
      </c>
      <c r="B96">
        <v>836688.576</v>
      </c>
      <c r="C96">
        <v>4203831.091</v>
      </c>
      <c r="D96">
        <v>338.005</v>
      </c>
      <c r="E96">
        <v>338.08</v>
      </c>
      <c r="F96">
        <v>0.075</v>
      </c>
    </row>
    <row r="97" spans="1:6" ht="12.75">
      <c r="A97">
        <v>135</v>
      </c>
      <c r="B97">
        <v>818906.833</v>
      </c>
      <c r="C97">
        <v>4202813.264</v>
      </c>
      <c r="D97">
        <v>294.504</v>
      </c>
      <c r="E97">
        <v>294.49</v>
      </c>
      <c r="F97">
        <v>-0.014</v>
      </c>
    </row>
    <row r="98" spans="1:6" ht="12.75">
      <c r="A98">
        <v>136</v>
      </c>
      <c r="B98">
        <v>815747.804</v>
      </c>
      <c r="C98">
        <v>4203667.201</v>
      </c>
      <c r="D98">
        <v>292.63</v>
      </c>
      <c r="E98">
        <v>292.6</v>
      </c>
      <c r="F98">
        <v>-0.03</v>
      </c>
    </row>
    <row r="99" spans="1:6" ht="12.75">
      <c r="A99">
        <v>140</v>
      </c>
      <c r="B99">
        <v>838869.414</v>
      </c>
      <c r="C99">
        <v>4189687.467</v>
      </c>
      <c r="D99">
        <v>321.873</v>
      </c>
      <c r="E99">
        <v>321.87</v>
      </c>
      <c r="F99">
        <v>-0.003</v>
      </c>
    </row>
    <row r="100" spans="1:6" ht="12.75">
      <c r="A100">
        <v>144</v>
      </c>
      <c r="B100">
        <v>813994.89</v>
      </c>
      <c r="C100">
        <v>4189741.631</v>
      </c>
      <c r="D100">
        <v>288.908</v>
      </c>
      <c r="E100">
        <v>288.93</v>
      </c>
      <c r="F100">
        <v>0.022</v>
      </c>
    </row>
    <row r="101" spans="1:6" ht="12.75">
      <c r="A101">
        <v>148</v>
      </c>
      <c r="B101">
        <v>838546.009</v>
      </c>
      <c r="C101">
        <v>4178421.146</v>
      </c>
      <c r="D101">
        <v>309.538</v>
      </c>
      <c r="E101">
        <v>309.52</v>
      </c>
      <c r="F101">
        <v>-0.018</v>
      </c>
    </row>
    <row r="102" spans="1:6" ht="12.75">
      <c r="A102">
        <v>150</v>
      </c>
      <c r="B102">
        <v>831552.494</v>
      </c>
      <c r="C102">
        <v>4165001.762</v>
      </c>
      <c r="D102">
        <v>273.774</v>
      </c>
      <c r="E102">
        <v>273.72</v>
      </c>
      <c r="F102">
        <v>-0.054</v>
      </c>
    </row>
    <row r="103" spans="1:6" ht="12.75">
      <c r="A103">
        <v>153</v>
      </c>
      <c r="B103">
        <v>813364.106</v>
      </c>
      <c r="C103">
        <v>4176455.748</v>
      </c>
      <c r="D103">
        <v>279.687</v>
      </c>
      <c r="E103">
        <v>279.63</v>
      </c>
      <c r="F103">
        <v>-0.057</v>
      </c>
    </row>
    <row r="104" spans="1:6" ht="12.75">
      <c r="A104">
        <v>160</v>
      </c>
      <c r="B104">
        <v>838847.184</v>
      </c>
      <c r="C104">
        <v>4159000.404</v>
      </c>
      <c r="D104">
        <v>273.473</v>
      </c>
      <c r="E104">
        <v>273.54</v>
      </c>
      <c r="F104">
        <v>0.067</v>
      </c>
    </row>
    <row r="105" spans="1:6" ht="12.75">
      <c r="A105">
        <v>163</v>
      </c>
      <c r="B105">
        <v>822343.961</v>
      </c>
      <c r="C105">
        <v>4153478.619</v>
      </c>
      <c r="D105">
        <v>302.71</v>
      </c>
      <c r="E105">
        <v>302.65</v>
      </c>
      <c r="F105">
        <v>-0.06</v>
      </c>
    </row>
    <row r="106" spans="1:6" ht="12.75">
      <c r="A106">
        <v>165</v>
      </c>
      <c r="B106">
        <v>811959.389</v>
      </c>
      <c r="C106">
        <v>4154845.422</v>
      </c>
      <c r="D106">
        <v>318.331</v>
      </c>
      <c r="E106">
        <v>318.33</v>
      </c>
      <c r="F106">
        <v>-0.001</v>
      </c>
    </row>
    <row r="107" spans="1:6" ht="12.75">
      <c r="A107">
        <v>175</v>
      </c>
      <c r="B107">
        <v>838430.582</v>
      </c>
      <c r="C107">
        <v>4127225.027</v>
      </c>
      <c r="D107">
        <v>262.624</v>
      </c>
      <c r="E107">
        <v>262.58</v>
      </c>
      <c r="F107">
        <v>-0.044</v>
      </c>
    </row>
    <row r="108" spans="1:6" ht="12.75">
      <c r="A108">
        <v>177</v>
      </c>
      <c r="B108">
        <v>833408.514</v>
      </c>
      <c r="C108">
        <v>4139589.658</v>
      </c>
      <c r="D108">
        <v>276.173</v>
      </c>
      <c r="E108">
        <v>276.16</v>
      </c>
      <c r="F108">
        <v>-0.013</v>
      </c>
    </row>
    <row r="109" spans="1:6" ht="12.75">
      <c r="A109">
        <v>178</v>
      </c>
      <c r="B109">
        <v>829450.89</v>
      </c>
      <c r="C109">
        <v>4137375.222</v>
      </c>
      <c r="D109">
        <v>268.46</v>
      </c>
      <c r="E109">
        <v>268.42</v>
      </c>
      <c r="F109">
        <v>-0.04</v>
      </c>
    </row>
    <row r="110" spans="1:6" ht="12.75">
      <c r="A110">
        <v>179</v>
      </c>
      <c r="B110">
        <v>828058.379</v>
      </c>
      <c r="C110">
        <v>4122940.009</v>
      </c>
      <c r="D110">
        <v>279.424</v>
      </c>
      <c r="E110">
        <v>279.37</v>
      </c>
      <c r="F110">
        <v>-0.054</v>
      </c>
    </row>
    <row r="111" spans="1:6" ht="12.75">
      <c r="A111">
        <v>182</v>
      </c>
      <c r="B111">
        <v>819084.536</v>
      </c>
      <c r="C111">
        <v>4123141.988</v>
      </c>
      <c r="D111">
        <v>249.259</v>
      </c>
      <c r="E111">
        <v>249.22</v>
      </c>
      <c r="F111">
        <v>-0.039</v>
      </c>
    </row>
    <row r="112" spans="1:6" ht="12.75">
      <c r="A112">
        <v>186</v>
      </c>
      <c r="B112">
        <v>836956.477</v>
      </c>
      <c r="C112">
        <v>4107812.328</v>
      </c>
      <c r="D112">
        <v>270.572</v>
      </c>
      <c r="E112">
        <v>270.54</v>
      </c>
      <c r="F112">
        <v>-0.032</v>
      </c>
    </row>
    <row r="113" spans="1:6" ht="12.75">
      <c r="A113" t="s">
        <v>74</v>
      </c>
      <c r="B113">
        <v>844117.456</v>
      </c>
      <c r="C113">
        <v>4120560.564</v>
      </c>
      <c r="D113">
        <v>272.841</v>
      </c>
      <c r="E113">
        <v>272.69</v>
      </c>
      <c r="F113">
        <v>-0.151</v>
      </c>
    </row>
    <row r="141" spans="1:2" ht="12.75">
      <c r="A141" t="s">
        <v>14</v>
      </c>
      <c r="B141">
        <v>-0.019</v>
      </c>
    </row>
    <row r="142" spans="1:2" ht="12.75">
      <c r="A142" t="s">
        <v>15</v>
      </c>
      <c r="B142">
        <v>-0.179</v>
      </c>
    </row>
    <row r="143" spans="1:2" ht="12.75">
      <c r="A143" t="s">
        <v>16</v>
      </c>
      <c r="B143">
        <v>0.18</v>
      </c>
    </row>
    <row r="144" spans="1:2" ht="12.75">
      <c r="A144" t="s">
        <v>17</v>
      </c>
      <c r="B144">
        <v>0.05</v>
      </c>
    </row>
    <row r="145" spans="1:2" ht="12.75">
      <c r="A145" t="s">
        <v>18</v>
      </c>
      <c r="B145">
        <v>0.065</v>
      </c>
    </row>
    <row r="146" spans="1:2" ht="12.75">
      <c r="A146" t="s">
        <v>19</v>
      </c>
      <c r="B146">
        <v>0.063</v>
      </c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F44"/>
  <sheetViews>
    <sheetView zoomScalePageLayoutView="0" workbookViewId="0" topLeftCell="A1">
      <selection activeCell="I8" sqref="I8"/>
    </sheetView>
  </sheetViews>
  <sheetFormatPr defaultColWidth="9.140625" defaultRowHeight="12.75"/>
  <sheetData>
    <row r="1" spans="1:4" ht="12.75">
      <c r="A1" t="s">
        <v>78</v>
      </c>
      <c r="B1" t="s">
        <v>54</v>
      </c>
      <c r="C1" t="s">
        <v>76</v>
      </c>
      <c r="D1" t="s">
        <v>77</v>
      </c>
    </row>
    <row r="2" spans="1:6" ht="12.75">
      <c r="A2">
        <v>-0.124</v>
      </c>
      <c r="B2">
        <v>-0.081</v>
      </c>
      <c r="C2">
        <v>-0.088</v>
      </c>
      <c r="D2">
        <v>-0.151</v>
      </c>
      <c r="F2" s="7">
        <v>0</v>
      </c>
    </row>
    <row r="3" spans="1:6" ht="12.75">
      <c r="A3">
        <v>-0.108</v>
      </c>
      <c r="B3">
        <v>-0.069</v>
      </c>
      <c r="C3">
        <v>-0.068</v>
      </c>
      <c r="D3">
        <v>-0.12</v>
      </c>
      <c r="F3" s="7">
        <v>0.2</v>
      </c>
    </row>
    <row r="4" spans="1:6" ht="12.75">
      <c r="A4">
        <v>-0.098</v>
      </c>
      <c r="B4">
        <v>-0.059</v>
      </c>
      <c r="C4">
        <v>-0.026</v>
      </c>
      <c r="D4">
        <v>-0.06</v>
      </c>
      <c r="F4" s="7">
        <v>0.4</v>
      </c>
    </row>
    <row r="5" spans="1:6" ht="12.75">
      <c r="A5">
        <v>-0.083</v>
      </c>
      <c r="B5">
        <v>-0.054</v>
      </c>
      <c r="C5">
        <v>-0.024</v>
      </c>
      <c r="D5">
        <v>-0.057</v>
      </c>
      <c r="F5" s="7">
        <v>0.6</v>
      </c>
    </row>
    <row r="6" spans="1:6" ht="12.75">
      <c r="A6">
        <v>-0.071</v>
      </c>
      <c r="B6">
        <v>-0.047</v>
      </c>
      <c r="C6">
        <v>-0.001</v>
      </c>
      <c r="D6">
        <v>-0.054</v>
      </c>
      <c r="F6" s="7">
        <v>0.8</v>
      </c>
    </row>
    <row r="7" spans="1:6" ht="12.75">
      <c r="A7">
        <v>-0.061</v>
      </c>
      <c r="B7">
        <v>-0.045</v>
      </c>
      <c r="C7">
        <v>0.002</v>
      </c>
      <c r="D7">
        <v>-0.054</v>
      </c>
      <c r="F7" s="7">
        <v>1</v>
      </c>
    </row>
    <row r="8" spans="1:6" ht="12.75">
      <c r="A8">
        <v>-0.052</v>
      </c>
      <c r="B8">
        <v>-0.035</v>
      </c>
      <c r="C8">
        <v>0.004</v>
      </c>
      <c r="D8">
        <v>-0.044</v>
      </c>
      <c r="F8" s="7">
        <v>1.2</v>
      </c>
    </row>
    <row r="9" spans="1:6" ht="12.75">
      <c r="A9">
        <v>-0.048</v>
      </c>
      <c r="B9">
        <v>-0.03</v>
      </c>
      <c r="C9">
        <v>0.041</v>
      </c>
      <c r="D9">
        <v>-0.04</v>
      </c>
      <c r="F9" s="7">
        <v>1.4</v>
      </c>
    </row>
    <row r="10" spans="1:6" ht="12.75">
      <c r="A10">
        <v>-0.047</v>
      </c>
      <c r="B10">
        <v>-0.025</v>
      </c>
      <c r="C10">
        <v>0.048</v>
      </c>
      <c r="D10">
        <v>-0.039</v>
      </c>
      <c r="F10" s="7">
        <v>1.6</v>
      </c>
    </row>
    <row r="11" spans="1:6" ht="12.75">
      <c r="A11">
        <v>-0.047</v>
      </c>
      <c r="B11">
        <v>-0.023</v>
      </c>
      <c r="C11">
        <v>0.052</v>
      </c>
      <c r="D11">
        <v>-0.032</v>
      </c>
      <c r="F11" s="7">
        <v>1.8</v>
      </c>
    </row>
    <row r="12" spans="1:6" ht="12.75">
      <c r="A12">
        <v>-0.045</v>
      </c>
      <c r="B12">
        <v>-0.017</v>
      </c>
      <c r="C12">
        <v>0.056</v>
      </c>
      <c r="D12">
        <v>-0.03</v>
      </c>
      <c r="F12" s="7">
        <v>2</v>
      </c>
    </row>
    <row r="13" spans="1:4" ht="12.75">
      <c r="A13">
        <v>-0.041</v>
      </c>
      <c r="B13">
        <v>-0.004</v>
      </c>
      <c r="C13">
        <v>0.058</v>
      </c>
      <c r="D13">
        <v>-0.023</v>
      </c>
    </row>
    <row r="14" spans="1:4" ht="12.75">
      <c r="A14">
        <v>-0.037</v>
      </c>
      <c r="B14">
        <v>0.001</v>
      </c>
      <c r="C14">
        <v>0.071</v>
      </c>
      <c r="D14">
        <v>-0.018</v>
      </c>
    </row>
    <row r="15" spans="1:4" ht="12.75">
      <c r="A15">
        <v>-0.035</v>
      </c>
      <c r="B15">
        <v>0.02</v>
      </c>
      <c r="C15">
        <v>0.087</v>
      </c>
      <c r="D15">
        <v>-0.014</v>
      </c>
    </row>
    <row r="16" spans="1:4" ht="12.75">
      <c r="A16">
        <v>-0.02</v>
      </c>
      <c r="B16">
        <v>0.024</v>
      </c>
      <c r="C16">
        <v>0.09</v>
      </c>
      <c r="D16">
        <v>-0.013</v>
      </c>
    </row>
    <row r="17" spans="1:4" ht="12.75">
      <c r="A17">
        <v>-0.016</v>
      </c>
      <c r="B17">
        <v>0.037</v>
      </c>
      <c r="C17">
        <v>0.091</v>
      </c>
      <c r="D17">
        <v>-0.003</v>
      </c>
    </row>
    <row r="18" spans="1:4" ht="12.75">
      <c r="A18">
        <v>0.016</v>
      </c>
      <c r="B18">
        <v>0.044</v>
      </c>
      <c r="C18">
        <v>0.094</v>
      </c>
      <c r="D18">
        <v>-0.001</v>
      </c>
    </row>
    <row r="19" spans="1:4" ht="12.75">
      <c r="A19">
        <v>0.021</v>
      </c>
      <c r="B19">
        <v>0.066</v>
      </c>
      <c r="C19">
        <v>0.096</v>
      </c>
      <c r="D19">
        <v>0.012</v>
      </c>
    </row>
    <row r="20" spans="1:4" ht="12.75">
      <c r="A20">
        <v>0.022</v>
      </c>
      <c r="B20">
        <v>0.068</v>
      </c>
      <c r="C20">
        <v>0.097</v>
      </c>
      <c r="D20">
        <v>0.022</v>
      </c>
    </row>
    <row r="21" spans="1:4" ht="12.75">
      <c r="A21">
        <v>0.029</v>
      </c>
      <c r="B21">
        <v>0.075</v>
      </c>
      <c r="C21">
        <v>0.152</v>
      </c>
      <c r="D21">
        <v>0.024</v>
      </c>
    </row>
    <row r="22" spans="1:4" ht="12.75">
      <c r="A22">
        <v>0.032</v>
      </c>
      <c r="B22">
        <v>0.088</v>
      </c>
      <c r="C22">
        <v>0.153</v>
      </c>
      <c r="D22">
        <v>0.062</v>
      </c>
    </row>
    <row r="23" spans="1:4" ht="12.75">
      <c r="A23">
        <v>0.045</v>
      </c>
      <c r="B23">
        <v>0.094</v>
      </c>
      <c r="C23">
        <v>0.166</v>
      </c>
      <c r="D23">
        <v>0.067</v>
      </c>
    </row>
    <row r="24" ht="12.75">
      <c r="D24">
        <v>0.075</v>
      </c>
    </row>
    <row r="25" ht="12.75">
      <c r="D25">
        <v>0.075</v>
      </c>
    </row>
    <row r="44" ht="12.75">
      <c r="A44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3:J9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3.8515625" style="0" customWidth="1"/>
    <col min="3" max="3" width="9.8515625" style="0" customWidth="1"/>
    <col min="4" max="4" width="9.28125" style="0" customWidth="1"/>
    <col min="5" max="5" width="10.57421875" style="0" customWidth="1"/>
    <col min="6" max="6" width="9.8515625" style="0" customWidth="1"/>
    <col min="7" max="7" width="10.57421875" style="0" customWidth="1"/>
    <col min="8" max="8" width="9.421875" style="0" bestFit="1" customWidth="1"/>
  </cols>
  <sheetData>
    <row r="2" ht="35.25" customHeight="1"/>
    <row r="3" spans="2:10" ht="20.25" customHeight="1">
      <c r="B3" s="31" t="s">
        <v>56</v>
      </c>
      <c r="C3" s="17" t="s">
        <v>57</v>
      </c>
      <c r="D3" s="17" t="s">
        <v>22</v>
      </c>
      <c r="E3" s="17" t="s">
        <v>25</v>
      </c>
      <c r="F3" s="32" t="s">
        <v>58</v>
      </c>
      <c r="G3" s="17" t="s">
        <v>59</v>
      </c>
      <c r="H3" s="32" t="s">
        <v>60</v>
      </c>
      <c r="I3" s="17" t="s">
        <v>61</v>
      </c>
      <c r="J3" s="18" t="s">
        <v>62</v>
      </c>
    </row>
    <row r="4" spans="2:10" ht="15.75">
      <c r="B4" s="31"/>
      <c r="C4" s="19" t="s">
        <v>63</v>
      </c>
      <c r="D4" s="19" t="s">
        <v>63</v>
      </c>
      <c r="E4" s="19" t="s">
        <v>63</v>
      </c>
      <c r="F4" s="32"/>
      <c r="G4" s="19" t="s">
        <v>63</v>
      </c>
      <c r="H4" s="32"/>
      <c r="I4" s="19" t="s">
        <v>63</v>
      </c>
      <c r="J4" s="19" t="s">
        <v>63</v>
      </c>
    </row>
    <row r="5" spans="2:10" ht="15.75" customHeight="1" thickBot="1" thickTop="1">
      <c r="B5" s="20" t="s">
        <v>64</v>
      </c>
      <c r="C5" s="21">
        <f>All!T13</f>
        <v>0.06420289020839412</v>
      </c>
      <c r="D5" s="21">
        <f>All!O10</f>
        <v>-5.5555555555555294E-05</v>
      </c>
      <c r="E5" s="21">
        <f>All!O12</f>
        <v>-0.0135</v>
      </c>
      <c r="F5" s="21">
        <f>All!O17</f>
        <v>0.3034917167836996</v>
      </c>
      <c r="G5" s="21">
        <f>All!O14</f>
        <v>0.06456254890877529</v>
      </c>
      <c r="H5" s="22">
        <f>All!O22</f>
        <v>90</v>
      </c>
      <c r="I5" s="21">
        <f>All!O24</f>
        <v>-0.151</v>
      </c>
      <c r="J5" s="23">
        <f>All!O23</f>
        <v>0.166</v>
      </c>
    </row>
    <row r="6" spans="2:10" ht="15.75" customHeight="1" thickBot="1">
      <c r="B6" s="20" t="s">
        <v>78</v>
      </c>
      <c r="C6" s="21">
        <f>'Low Grass'!N28</f>
        <v>0.05789802948444634</v>
      </c>
      <c r="D6" s="21">
        <f>'Tall Grass'!$N7</f>
        <v>0.001272727272727272</v>
      </c>
      <c r="E6" s="21">
        <f>'Tall Grass'!$N9</f>
        <v>-0.0105</v>
      </c>
      <c r="F6" s="21">
        <f>'Tall Grass'!N14</f>
        <v>0.3148567761292555</v>
      </c>
      <c r="G6" s="21">
        <f>'Tall Grass'!$N11</f>
        <v>0.05388186532828472</v>
      </c>
      <c r="H6" s="22">
        <f>'Tall Grass'!$N19</f>
        <v>22</v>
      </c>
      <c r="I6" s="21">
        <f>'Tall Grass'!$N21</f>
        <v>-0.081</v>
      </c>
      <c r="J6" s="23">
        <f>'Tall Grass'!$N20</f>
        <v>0.094</v>
      </c>
    </row>
    <row r="7" spans="2:10" ht="15.75" customHeight="1">
      <c r="B7" s="20" t="s">
        <v>54</v>
      </c>
      <c r="C7" s="21">
        <f>'Tall Grass'!N28</f>
        <v>0.05265841899363378</v>
      </c>
      <c r="D7" s="21">
        <f>Brush1!$N$7</f>
        <v>-0.007611111111111112</v>
      </c>
      <c r="E7" s="21">
        <f>Brush1!$N$9</f>
        <v>-0.024</v>
      </c>
      <c r="F7" s="21">
        <f>Brush1!$N$14</f>
        <v>1.3439672744873234</v>
      </c>
      <c r="G7" s="21">
        <f>Brush1!$N$11</f>
        <v>0.06869038710799169</v>
      </c>
      <c r="H7" s="22">
        <f>'Tall Grass'!$N19</f>
        <v>22</v>
      </c>
      <c r="I7" s="21">
        <f>Brush1!$N$21</f>
        <v>-0.091</v>
      </c>
      <c r="J7" s="23">
        <f>Brush1!$N$20</f>
        <v>0.18</v>
      </c>
    </row>
    <row r="8" spans="2:10" ht="15.75" customHeight="1">
      <c r="B8" s="20" t="s">
        <v>76</v>
      </c>
      <c r="C8" s="21">
        <f>Forest!N28</f>
        <v>0.08457137921198982</v>
      </c>
      <c r="D8" s="21">
        <f>Forest!$N7</f>
        <v>0.05231818181818182</v>
      </c>
      <c r="E8" s="21">
        <f>Forest!$N9</f>
        <v>0.057</v>
      </c>
      <c r="F8" s="21">
        <f>Forest!$N14</f>
        <v>-0.32265023022699973</v>
      </c>
      <c r="G8" s="21">
        <f>Forest!$N11</f>
        <v>0.06801007373816124</v>
      </c>
      <c r="H8" s="22">
        <f>Forest!$N19</f>
        <v>22</v>
      </c>
      <c r="I8" s="21">
        <f>Forest!$N21</f>
        <v>-0.088</v>
      </c>
      <c r="J8" s="23">
        <f>Forest!$N20</f>
        <v>0.166</v>
      </c>
    </row>
    <row r="9" spans="2:10" ht="15.75" customHeight="1">
      <c r="B9" s="24" t="s">
        <v>77</v>
      </c>
      <c r="C9" s="25">
        <f>Urban!N28</f>
        <v>0.05732873043538757</v>
      </c>
      <c r="D9" s="25">
        <f>Urban!$N7</f>
        <v>-0.017333333333333336</v>
      </c>
      <c r="E9" s="25">
        <f>Urban!$N9</f>
        <v>-0.020499999999999997</v>
      </c>
      <c r="F9" s="25">
        <f>Urban!$N14</f>
        <v>-0.25021672655149396</v>
      </c>
      <c r="G9" s="25">
        <f>Urban!$N11</f>
        <v>0.05582088331881495</v>
      </c>
      <c r="H9" s="26">
        <f>Urban!$N19</f>
        <v>24</v>
      </c>
      <c r="I9" s="25">
        <f>Urban!$N21</f>
        <v>-0.151</v>
      </c>
      <c r="J9" s="27">
        <f>Urban!$N20</f>
        <v>0.075</v>
      </c>
    </row>
  </sheetData>
  <sheetProtection selectLockedCells="1" selectUnlockedCells="1"/>
  <mergeCells count="3">
    <mergeCell ref="B3:B4"/>
    <mergeCell ref="F3:F4"/>
    <mergeCell ref="H3:H4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40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spans="1:2" ht="12.75">
      <c r="A1" t="s">
        <v>78</v>
      </c>
      <c r="B1" s="1">
        <f>'Low Grass'!N28</f>
        <v>0.05789802948444634</v>
      </c>
    </row>
    <row r="2" spans="1:2" ht="12.75">
      <c r="A2" t="s">
        <v>54</v>
      </c>
      <c r="B2" s="1">
        <f>'Tall Grass'!N28</f>
        <v>0.05265841899363378</v>
      </c>
    </row>
    <row r="3" spans="1:2" ht="12.75">
      <c r="A3" t="s">
        <v>76</v>
      </c>
      <c r="B3" s="1">
        <f>Forest!N28</f>
        <v>0.08457137921198982</v>
      </c>
    </row>
    <row r="4" spans="1:2" ht="12.75">
      <c r="A4" t="s">
        <v>77</v>
      </c>
      <c r="B4" s="1">
        <f>Urban!N28</f>
        <v>0.05732873043538757</v>
      </c>
    </row>
    <row r="40" ht="12.75">
      <c r="C40" t="s">
        <v>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102"/>
  <sheetViews>
    <sheetView zoomScalePageLayoutView="0" workbookViewId="0" topLeftCell="A1">
      <selection activeCell="N41" sqref="N41"/>
    </sheetView>
  </sheetViews>
  <sheetFormatPr defaultColWidth="9.140625" defaultRowHeight="12.75"/>
  <cols>
    <col min="1" max="1" width="13.7109375" style="0" customWidth="1"/>
    <col min="2" max="2" width="15.421875" style="0" customWidth="1"/>
    <col min="3" max="3" width="11.57421875" style="0" customWidth="1"/>
    <col min="4" max="4" width="10.140625" style="0" customWidth="1"/>
    <col min="5" max="5" width="7.140625" style="0" customWidth="1"/>
    <col min="6" max="6" width="6.57421875" style="0" customWidth="1"/>
    <col min="9" max="9" width="9.140625" style="1" customWidth="1"/>
    <col min="14" max="14" width="17.00390625" style="0" customWidth="1"/>
    <col min="15" max="15" width="11.421875" style="0" customWidth="1"/>
    <col min="16" max="16" width="10.57421875" style="0" customWidth="1"/>
    <col min="18" max="18" width="4.00390625" style="0" customWidth="1"/>
    <col min="19" max="19" width="5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6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11" ht="12.75">
      <c r="A3" t="s">
        <v>9</v>
      </c>
      <c r="B3" t="s">
        <v>10</v>
      </c>
      <c r="C3" t="s">
        <v>11</v>
      </c>
      <c r="D3" t="s">
        <v>10</v>
      </c>
      <c r="E3" t="s">
        <v>12</v>
      </c>
      <c r="F3" t="s">
        <v>13</v>
      </c>
      <c r="K3" t="s">
        <v>20</v>
      </c>
    </row>
    <row r="4" spans="1:11" ht="12.75">
      <c r="A4" t="s">
        <v>67</v>
      </c>
      <c r="B4">
        <v>834068.238</v>
      </c>
      <c r="C4">
        <v>4253766.373</v>
      </c>
      <c r="D4">
        <v>270.755</v>
      </c>
      <c r="E4">
        <v>270.8</v>
      </c>
      <c r="F4">
        <v>0.045</v>
      </c>
      <c r="I4" s="1">
        <f aca="true" t="shared" si="0" ref="I4:I51">ABS(F4)</f>
        <v>0.045</v>
      </c>
      <c r="K4">
        <f aca="true" t="shared" si="1" ref="K4:K51">IF(I4&gt;$T$11,A4,"")</f>
      </c>
    </row>
    <row r="5" spans="1:11" ht="12.75">
      <c r="A5">
        <v>105</v>
      </c>
      <c r="B5">
        <v>832320.417</v>
      </c>
      <c r="C5">
        <v>4245229.451</v>
      </c>
      <c r="D5">
        <v>303.49</v>
      </c>
      <c r="E5">
        <v>303.47</v>
      </c>
      <c r="F5">
        <v>-0.02</v>
      </c>
      <c r="I5" s="1">
        <f t="shared" si="0"/>
        <v>0.02</v>
      </c>
      <c r="K5">
        <f t="shared" si="1"/>
      </c>
    </row>
    <row r="6" spans="1:11" ht="12.75">
      <c r="A6">
        <v>109</v>
      </c>
      <c r="B6">
        <v>821520.267</v>
      </c>
      <c r="C6">
        <v>4245889.87</v>
      </c>
      <c r="D6">
        <v>306.981</v>
      </c>
      <c r="E6">
        <v>306.92</v>
      </c>
      <c r="F6">
        <v>-0.061</v>
      </c>
      <c r="I6" s="1">
        <f t="shared" si="0"/>
        <v>0.061</v>
      </c>
      <c r="K6">
        <f t="shared" si="1"/>
      </c>
    </row>
    <row r="7" spans="1:11" ht="13.5" thickBot="1">
      <c r="A7">
        <v>112</v>
      </c>
      <c r="B7">
        <v>828377.653</v>
      </c>
      <c r="C7">
        <v>4237664.729</v>
      </c>
      <c r="D7">
        <v>335.935</v>
      </c>
      <c r="E7">
        <v>335.89</v>
      </c>
      <c r="F7">
        <v>-0.045</v>
      </c>
      <c r="I7" s="1">
        <f t="shared" si="0"/>
        <v>0.045</v>
      </c>
      <c r="K7">
        <f t="shared" si="1"/>
      </c>
    </row>
    <row r="8" spans="1:15" ht="12.75">
      <c r="A8">
        <v>114</v>
      </c>
      <c r="B8">
        <v>824555.019</v>
      </c>
      <c r="C8">
        <v>4222995.74</v>
      </c>
      <c r="D8">
        <v>331.764</v>
      </c>
      <c r="E8">
        <v>331.78</v>
      </c>
      <c r="F8">
        <v>0.016</v>
      </c>
      <c r="I8" s="1">
        <f t="shared" si="0"/>
        <v>0.016</v>
      </c>
      <c r="K8">
        <f t="shared" si="1"/>
      </c>
      <c r="N8" s="30" t="s">
        <v>21</v>
      </c>
      <c r="O8" s="30"/>
    </row>
    <row r="9" spans="1:15" ht="12.75">
      <c r="A9">
        <v>123</v>
      </c>
      <c r="B9">
        <v>808860.191</v>
      </c>
      <c r="C9">
        <v>4212672.634</v>
      </c>
      <c r="D9">
        <v>310.668</v>
      </c>
      <c r="E9">
        <v>310.56</v>
      </c>
      <c r="F9">
        <v>-0.108</v>
      </c>
      <c r="I9" s="1">
        <f t="shared" si="0"/>
        <v>0.108</v>
      </c>
      <c r="K9">
        <f t="shared" si="1"/>
      </c>
      <c r="N9" s="3"/>
      <c r="O9" s="3"/>
    </row>
    <row r="10" spans="1:15" ht="12.75">
      <c r="A10">
        <v>126</v>
      </c>
      <c r="B10">
        <v>826582.292</v>
      </c>
      <c r="C10">
        <v>4212931.646</v>
      </c>
      <c r="D10">
        <v>313.887</v>
      </c>
      <c r="E10">
        <v>313.84</v>
      </c>
      <c r="F10">
        <v>-0.047</v>
      </c>
      <c r="I10" s="1">
        <f t="shared" si="0"/>
        <v>0.047</v>
      </c>
      <c r="K10">
        <f t="shared" si="1"/>
      </c>
      <c r="N10" s="3" t="s">
        <v>22</v>
      </c>
      <c r="O10" s="3">
        <v>-5.5555555555555294E-05</v>
      </c>
    </row>
    <row r="11" spans="1:20" ht="12.75">
      <c r="A11">
        <v>127</v>
      </c>
      <c r="B11">
        <v>832975.547</v>
      </c>
      <c r="C11">
        <v>4215129.49</v>
      </c>
      <c r="D11">
        <v>326.108</v>
      </c>
      <c r="E11">
        <v>326.13</v>
      </c>
      <c r="F11">
        <v>0.022</v>
      </c>
      <c r="I11" s="1">
        <f t="shared" si="0"/>
        <v>0.022</v>
      </c>
      <c r="K11">
        <f t="shared" si="1"/>
      </c>
      <c r="N11" s="3" t="s">
        <v>23</v>
      </c>
      <c r="O11" s="3">
        <v>0.006805490203258283</v>
      </c>
      <c r="S11" s="5" t="s">
        <v>24</v>
      </c>
      <c r="T11" s="1">
        <f>PERCENTILE(I4:I93,0.95)</f>
        <v>0.12219999999999999</v>
      </c>
    </row>
    <row r="12" spans="1:15" ht="12.75">
      <c r="A12">
        <v>133</v>
      </c>
      <c r="B12">
        <v>822376.774</v>
      </c>
      <c r="C12">
        <v>4197017.97</v>
      </c>
      <c r="D12">
        <v>316.008</v>
      </c>
      <c r="E12">
        <v>315.96</v>
      </c>
      <c r="F12">
        <v>-0.048</v>
      </c>
      <c r="I12" s="1">
        <f t="shared" si="0"/>
        <v>0.048</v>
      </c>
      <c r="K12">
        <f t="shared" si="1"/>
      </c>
      <c r="N12" s="3" t="s">
        <v>25</v>
      </c>
      <c r="O12" s="3">
        <v>-0.0135</v>
      </c>
    </row>
    <row r="13" spans="1:20" ht="12.75">
      <c r="A13">
        <v>139</v>
      </c>
      <c r="B13">
        <v>831645.285</v>
      </c>
      <c r="C13">
        <v>4189337.134</v>
      </c>
      <c r="D13">
        <v>307.701</v>
      </c>
      <c r="E13">
        <v>307.63</v>
      </c>
      <c r="F13">
        <v>-0.071</v>
      </c>
      <c r="I13" s="1">
        <f t="shared" si="0"/>
        <v>0.071</v>
      </c>
      <c r="K13">
        <f t="shared" si="1"/>
      </c>
      <c r="N13" s="3" t="s">
        <v>26</v>
      </c>
      <c r="O13" s="3">
        <v>-0.047</v>
      </c>
      <c r="S13" s="6" t="s">
        <v>27</v>
      </c>
      <c r="T13" s="1">
        <f>SQRT(SUMSQ(F4:F93)/COUNT(I4:I93))</f>
        <v>0.06420289020839412</v>
      </c>
    </row>
    <row r="14" spans="1:15" ht="12.75">
      <c r="A14">
        <v>143</v>
      </c>
      <c r="B14">
        <v>817282.388</v>
      </c>
      <c r="C14">
        <v>4187115.076</v>
      </c>
      <c r="D14">
        <v>304.909</v>
      </c>
      <c r="E14">
        <v>304.93</v>
      </c>
      <c r="F14">
        <v>0.021</v>
      </c>
      <c r="I14" s="1">
        <f t="shared" si="0"/>
        <v>0.021</v>
      </c>
      <c r="K14">
        <f t="shared" si="1"/>
      </c>
      <c r="N14" s="3" t="s">
        <v>28</v>
      </c>
      <c r="O14" s="3">
        <v>0.06456254890877529</v>
      </c>
    </row>
    <row r="15" spans="1:15" ht="12.75">
      <c r="A15">
        <v>147</v>
      </c>
      <c r="B15">
        <v>830544.424</v>
      </c>
      <c r="C15">
        <v>4177120.049</v>
      </c>
      <c r="D15">
        <v>318.461</v>
      </c>
      <c r="E15">
        <v>318.42</v>
      </c>
      <c r="F15">
        <v>-0.041</v>
      </c>
      <c r="I15" s="1">
        <f t="shared" si="0"/>
        <v>0.041</v>
      </c>
      <c r="K15">
        <f t="shared" si="1"/>
      </c>
      <c r="N15" s="3" t="s">
        <v>29</v>
      </c>
      <c r="O15" s="3">
        <v>0.0041683227215980004</v>
      </c>
    </row>
    <row r="16" spans="1:15" ht="12.75">
      <c r="A16">
        <v>151</v>
      </c>
      <c r="B16">
        <v>825241.66</v>
      </c>
      <c r="C16">
        <v>4159955.972</v>
      </c>
      <c r="D16">
        <v>301.191</v>
      </c>
      <c r="E16">
        <v>301.22</v>
      </c>
      <c r="F16">
        <v>0.029</v>
      </c>
      <c r="I16" s="1">
        <f t="shared" si="0"/>
        <v>0.029</v>
      </c>
      <c r="K16">
        <f t="shared" si="1"/>
      </c>
      <c r="N16" s="3" t="s">
        <v>30</v>
      </c>
      <c r="O16" s="3">
        <v>-0.189671249101806</v>
      </c>
    </row>
    <row r="17" spans="1:15" ht="12.75">
      <c r="A17">
        <v>154</v>
      </c>
      <c r="B17">
        <v>807837.646</v>
      </c>
      <c r="C17">
        <v>4180315.967</v>
      </c>
      <c r="D17">
        <v>302.852</v>
      </c>
      <c r="E17">
        <v>302.8</v>
      </c>
      <c r="F17">
        <v>-0.052</v>
      </c>
      <c r="I17" s="1">
        <f t="shared" si="0"/>
        <v>0.052</v>
      </c>
      <c r="K17">
        <f t="shared" si="1"/>
      </c>
      <c r="N17" s="3" t="s">
        <v>31</v>
      </c>
      <c r="O17" s="3">
        <v>0.3034917167836996</v>
      </c>
    </row>
    <row r="18" spans="1:15" ht="12.75">
      <c r="A18">
        <v>157</v>
      </c>
      <c r="B18">
        <v>829653.259</v>
      </c>
      <c r="C18">
        <v>4160135.876</v>
      </c>
      <c r="D18">
        <v>270.367</v>
      </c>
      <c r="E18">
        <v>270.33</v>
      </c>
      <c r="F18">
        <v>-0.037</v>
      </c>
      <c r="I18" s="1">
        <f t="shared" si="0"/>
        <v>0.037</v>
      </c>
      <c r="K18">
        <f t="shared" si="1"/>
      </c>
      <c r="N18" s="3" t="s">
        <v>32</v>
      </c>
      <c r="O18" s="3">
        <v>0.317</v>
      </c>
    </row>
    <row r="19" spans="1:15" ht="12.75">
      <c r="A19">
        <v>159</v>
      </c>
      <c r="B19">
        <v>839950.54</v>
      </c>
      <c r="C19">
        <v>4155387.837</v>
      </c>
      <c r="D19">
        <v>262.258</v>
      </c>
      <c r="E19">
        <v>262.29</v>
      </c>
      <c r="F19">
        <v>0.032</v>
      </c>
      <c r="I19" s="1">
        <f t="shared" si="0"/>
        <v>0.032</v>
      </c>
      <c r="K19">
        <f t="shared" si="1"/>
      </c>
      <c r="N19" s="3" t="s">
        <v>33</v>
      </c>
      <c r="O19" s="3">
        <v>-0.151</v>
      </c>
    </row>
    <row r="20" spans="1:15" ht="12.75">
      <c r="A20">
        <v>166</v>
      </c>
      <c r="B20">
        <v>810084.492</v>
      </c>
      <c r="C20">
        <v>4164222.427</v>
      </c>
      <c r="D20">
        <v>300.678</v>
      </c>
      <c r="E20">
        <v>300.58</v>
      </c>
      <c r="F20">
        <v>-0.098</v>
      </c>
      <c r="I20" s="1">
        <f t="shared" si="0"/>
        <v>0.098</v>
      </c>
      <c r="K20">
        <f t="shared" si="1"/>
      </c>
      <c r="N20" s="3" t="s">
        <v>34</v>
      </c>
      <c r="O20" s="3">
        <v>0.166</v>
      </c>
    </row>
    <row r="21" spans="1:15" ht="12.75">
      <c r="A21">
        <v>171</v>
      </c>
      <c r="B21">
        <v>809366.817</v>
      </c>
      <c r="C21">
        <v>4138137.743</v>
      </c>
      <c r="D21">
        <v>274.696</v>
      </c>
      <c r="E21">
        <v>274.68</v>
      </c>
      <c r="F21">
        <v>-0.016</v>
      </c>
      <c r="I21" s="1">
        <f t="shared" si="0"/>
        <v>0.016</v>
      </c>
      <c r="K21">
        <f t="shared" si="1"/>
      </c>
      <c r="N21" s="3" t="s">
        <v>35</v>
      </c>
      <c r="O21" s="3">
        <v>-0.004999999999999977</v>
      </c>
    </row>
    <row r="22" spans="1:15" ht="12.75">
      <c r="A22">
        <v>176</v>
      </c>
      <c r="B22">
        <v>840189.751</v>
      </c>
      <c r="C22">
        <v>4144434.245</v>
      </c>
      <c r="D22">
        <v>265.365</v>
      </c>
      <c r="E22">
        <v>265.33</v>
      </c>
      <c r="F22">
        <v>-0.035</v>
      </c>
      <c r="I22" s="1">
        <f t="shared" si="0"/>
        <v>0.035</v>
      </c>
      <c r="K22">
        <f t="shared" si="1"/>
      </c>
      <c r="N22" s="3" t="s">
        <v>36</v>
      </c>
      <c r="O22" s="3">
        <v>90</v>
      </c>
    </row>
    <row r="23" spans="1:15" ht="12.75">
      <c r="A23">
        <v>181</v>
      </c>
      <c r="B23">
        <v>823667.728</v>
      </c>
      <c r="C23">
        <v>4110085.32</v>
      </c>
      <c r="D23">
        <v>288.474</v>
      </c>
      <c r="E23">
        <v>288.35</v>
      </c>
      <c r="F23">
        <v>-0.124</v>
      </c>
      <c r="I23" s="1">
        <f t="shared" si="0"/>
        <v>0.124</v>
      </c>
      <c r="K23">
        <f t="shared" si="1"/>
        <v>181</v>
      </c>
      <c r="N23" s="3" t="s">
        <v>37</v>
      </c>
      <c r="O23" s="3">
        <v>0.166</v>
      </c>
    </row>
    <row r="24" spans="1:15" ht="13.5" thickBot="1">
      <c r="A24">
        <v>184</v>
      </c>
      <c r="B24">
        <v>810700.937</v>
      </c>
      <c r="C24">
        <v>4112329.622</v>
      </c>
      <c r="D24">
        <v>230.913</v>
      </c>
      <c r="E24">
        <v>230.83</v>
      </c>
      <c r="F24">
        <v>-0.083</v>
      </c>
      <c r="I24" s="1">
        <f t="shared" si="0"/>
        <v>0.083</v>
      </c>
      <c r="K24">
        <f t="shared" si="1"/>
      </c>
      <c r="N24" s="28" t="s">
        <v>38</v>
      </c>
      <c r="O24" s="28">
        <v>-0.151</v>
      </c>
    </row>
    <row r="25" spans="1:15" ht="12.75">
      <c r="A25" t="s">
        <v>68</v>
      </c>
      <c r="B25">
        <v>833161.786</v>
      </c>
      <c r="C25">
        <v>4118047.863</v>
      </c>
      <c r="D25">
        <v>260.817</v>
      </c>
      <c r="E25">
        <v>260.77</v>
      </c>
      <c r="F25">
        <v>-0.047</v>
      </c>
      <c r="I25" s="1">
        <f t="shared" si="0"/>
        <v>0.047</v>
      </c>
      <c r="K25">
        <f t="shared" si="1"/>
      </c>
      <c r="O25">
        <v>0</v>
      </c>
    </row>
    <row r="26" spans="1:17" ht="12.75">
      <c r="A26" t="s">
        <v>70</v>
      </c>
      <c r="B26">
        <v>827732.011</v>
      </c>
      <c r="C26">
        <v>4253348.393</v>
      </c>
      <c r="D26">
        <v>310.153</v>
      </c>
      <c r="E26">
        <v>310.13</v>
      </c>
      <c r="F26">
        <v>-0.023</v>
      </c>
      <c r="I26" s="1">
        <f t="shared" si="0"/>
        <v>0.023</v>
      </c>
      <c r="K26">
        <f t="shared" si="1"/>
      </c>
      <c r="P26" s="7">
        <v>-1.2</v>
      </c>
      <c r="Q26">
        <v>-0.6</v>
      </c>
    </row>
    <row r="27" spans="1:17" ht="12.75">
      <c r="A27">
        <v>107</v>
      </c>
      <c r="B27">
        <v>822624.691</v>
      </c>
      <c r="C27">
        <v>4241006.258</v>
      </c>
      <c r="D27">
        <v>312.31</v>
      </c>
      <c r="E27">
        <v>312.28</v>
      </c>
      <c r="F27">
        <v>-0.03</v>
      </c>
      <c r="I27" s="1">
        <f t="shared" si="0"/>
        <v>0.03</v>
      </c>
      <c r="K27">
        <f t="shared" si="1"/>
      </c>
      <c r="P27" s="7">
        <v>-1</v>
      </c>
      <c r="Q27">
        <f>Q26+0.1</f>
        <v>-0.5</v>
      </c>
    </row>
    <row r="28" spans="1:17" ht="12.75">
      <c r="A28">
        <v>113</v>
      </c>
      <c r="B28">
        <v>820135.639</v>
      </c>
      <c r="C28">
        <v>4224452.9</v>
      </c>
      <c r="D28">
        <v>333.305</v>
      </c>
      <c r="E28">
        <v>333.26</v>
      </c>
      <c r="F28">
        <v>-0.045</v>
      </c>
      <c r="I28" s="1">
        <f t="shared" si="0"/>
        <v>0.045</v>
      </c>
      <c r="K28">
        <f t="shared" si="1"/>
      </c>
      <c r="N28" s="8"/>
      <c r="O28" s="8"/>
      <c r="P28" s="7">
        <v>-0.8</v>
      </c>
      <c r="Q28">
        <f aca="true" t="shared" si="2" ref="Q28:Q38">Q27+0.1</f>
        <v>-0.4</v>
      </c>
    </row>
    <row r="29" spans="1:17" ht="12.75">
      <c r="A29">
        <v>118</v>
      </c>
      <c r="B29">
        <v>806947.128</v>
      </c>
      <c r="C29">
        <v>4231995.183</v>
      </c>
      <c r="D29">
        <v>336.591</v>
      </c>
      <c r="E29">
        <v>336.51</v>
      </c>
      <c r="F29">
        <v>-0.081</v>
      </c>
      <c r="I29" s="1">
        <f t="shared" si="0"/>
        <v>0.081</v>
      </c>
      <c r="K29">
        <f t="shared" si="1"/>
      </c>
      <c r="N29" s="9"/>
      <c r="O29" s="9"/>
      <c r="P29" s="7">
        <v>-0.6</v>
      </c>
      <c r="Q29">
        <f t="shared" si="2"/>
        <v>-0.30000000000000004</v>
      </c>
    </row>
    <row r="30" spans="1:17" ht="12.75">
      <c r="A30">
        <v>119</v>
      </c>
      <c r="B30">
        <v>834888.624</v>
      </c>
      <c r="C30">
        <v>4228221.577</v>
      </c>
      <c r="D30">
        <v>355.45</v>
      </c>
      <c r="E30">
        <v>355.47</v>
      </c>
      <c r="F30">
        <v>0.02</v>
      </c>
      <c r="I30" s="1">
        <f t="shared" si="0"/>
        <v>0.02</v>
      </c>
      <c r="K30">
        <f t="shared" si="1"/>
      </c>
      <c r="N30" s="3"/>
      <c r="O30" s="3"/>
      <c r="P30" s="7">
        <v>-0.4</v>
      </c>
      <c r="Q30">
        <f t="shared" si="2"/>
        <v>-0.20000000000000004</v>
      </c>
    </row>
    <row r="31" spans="1:17" ht="12.75">
      <c r="A31">
        <v>121</v>
      </c>
      <c r="B31">
        <v>811618.906</v>
      </c>
      <c r="C31">
        <v>4227342.299</v>
      </c>
      <c r="D31">
        <v>325.122</v>
      </c>
      <c r="E31">
        <v>325.21</v>
      </c>
      <c r="F31">
        <v>0.088</v>
      </c>
      <c r="I31" s="1">
        <f t="shared" si="0"/>
        <v>0.088</v>
      </c>
      <c r="K31">
        <f t="shared" si="1"/>
      </c>
      <c r="N31" s="3"/>
      <c r="O31" s="3"/>
      <c r="P31" s="7">
        <v>-0.2</v>
      </c>
      <c r="Q31">
        <f t="shared" si="2"/>
        <v>-0.10000000000000003</v>
      </c>
    </row>
    <row r="32" spans="1:17" ht="12.75">
      <c r="A32">
        <v>125</v>
      </c>
      <c r="B32">
        <v>821916.72</v>
      </c>
      <c r="C32">
        <v>4208324.731</v>
      </c>
      <c r="D32">
        <v>314.949</v>
      </c>
      <c r="E32">
        <v>314.89</v>
      </c>
      <c r="F32">
        <v>-0.059</v>
      </c>
      <c r="I32" s="1">
        <f t="shared" si="0"/>
        <v>0.059</v>
      </c>
      <c r="K32">
        <f t="shared" si="1"/>
      </c>
      <c r="N32" s="3"/>
      <c r="O32" s="3"/>
      <c r="P32" s="7">
        <v>0</v>
      </c>
      <c r="Q32">
        <f t="shared" si="2"/>
        <v>0</v>
      </c>
    </row>
    <row r="33" spans="1:17" ht="12.75">
      <c r="A33">
        <v>129</v>
      </c>
      <c r="B33">
        <v>825245.339</v>
      </c>
      <c r="C33">
        <v>4203616.54</v>
      </c>
      <c r="D33">
        <v>313.964</v>
      </c>
      <c r="E33">
        <v>313.96</v>
      </c>
      <c r="F33">
        <v>-0.004</v>
      </c>
      <c r="I33" s="1">
        <f t="shared" si="0"/>
        <v>0.004</v>
      </c>
      <c r="K33">
        <f t="shared" si="1"/>
      </c>
      <c r="N33" s="3"/>
      <c r="O33" s="3"/>
      <c r="P33" s="7">
        <v>0.2</v>
      </c>
      <c r="Q33">
        <f t="shared" si="2"/>
        <v>0.1</v>
      </c>
    </row>
    <row r="34" spans="1:17" ht="12.75">
      <c r="A34">
        <v>132</v>
      </c>
      <c r="B34">
        <v>828811.9</v>
      </c>
      <c r="C34">
        <v>4197264.417</v>
      </c>
      <c r="D34">
        <v>328.305</v>
      </c>
      <c r="E34">
        <v>328.28</v>
      </c>
      <c r="F34">
        <v>-0.025</v>
      </c>
      <c r="I34" s="1">
        <f t="shared" si="0"/>
        <v>0.025</v>
      </c>
      <c r="K34">
        <f t="shared" si="1"/>
      </c>
      <c r="N34" s="3"/>
      <c r="O34" s="3"/>
      <c r="P34" s="7">
        <v>0.4</v>
      </c>
      <c r="Q34">
        <f t="shared" si="2"/>
        <v>0.2</v>
      </c>
    </row>
    <row r="35" spans="1:17" ht="12.75">
      <c r="A35">
        <v>134</v>
      </c>
      <c r="B35">
        <v>821822.904</v>
      </c>
      <c r="C35">
        <v>4192163.621</v>
      </c>
      <c r="D35">
        <v>308.455</v>
      </c>
      <c r="E35">
        <v>308.53</v>
      </c>
      <c r="F35">
        <v>0.075</v>
      </c>
      <c r="I35" s="1">
        <f t="shared" si="0"/>
        <v>0.075</v>
      </c>
      <c r="K35">
        <f t="shared" si="1"/>
      </c>
      <c r="N35" s="3"/>
      <c r="O35" s="3"/>
      <c r="P35" s="7">
        <v>0.6</v>
      </c>
      <c r="Q35">
        <f t="shared" si="2"/>
        <v>0.30000000000000004</v>
      </c>
    </row>
    <row r="36" spans="1:17" ht="12.75">
      <c r="A36">
        <v>138</v>
      </c>
      <c r="B36">
        <v>813402.215</v>
      </c>
      <c r="C36">
        <v>4197913.396</v>
      </c>
      <c r="D36">
        <v>288.424</v>
      </c>
      <c r="E36">
        <v>288.37</v>
      </c>
      <c r="F36">
        <v>-0.054</v>
      </c>
      <c r="I36" s="1">
        <f t="shared" si="0"/>
        <v>0.054</v>
      </c>
      <c r="K36">
        <f t="shared" si="1"/>
      </c>
      <c r="N36" s="3"/>
      <c r="O36" s="3"/>
      <c r="P36" s="7">
        <v>0.8</v>
      </c>
      <c r="Q36">
        <f t="shared" si="2"/>
        <v>0.4</v>
      </c>
    </row>
    <row r="37" spans="1:17" ht="12.75">
      <c r="A37">
        <v>142</v>
      </c>
      <c r="B37">
        <v>822966.446</v>
      </c>
      <c r="C37">
        <v>4176840.736</v>
      </c>
      <c r="D37">
        <v>301.947</v>
      </c>
      <c r="E37">
        <v>301.9</v>
      </c>
      <c r="F37">
        <v>-0.047</v>
      </c>
      <c r="I37" s="1">
        <f t="shared" si="0"/>
        <v>0.047</v>
      </c>
      <c r="K37">
        <f t="shared" si="1"/>
      </c>
      <c r="N37" s="3"/>
      <c r="O37" s="3"/>
      <c r="P37" s="7">
        <v>1</v>
      </c>
      <c r="Q37">
        <f t="shared" si="2"/>
        <v>0.5</v>
      </c>
    </row>
    <row r="38" spans="1:17" ht="12.75">
      <c r="A38">
        <v>149</v>
      </c>
      <c r="B38">
        <v>838961.159</v>
      </c>
      <c r="C38">
        <v>4168577.381</v>
      </c>
      <c r="D38">
        <v>297.912</v>
      </c>
      <c r="E38">
        <v>297.98</v>
      </c>
      <c r="F38">
        <v>0.068</v>
      </c>
      <c r="I38" s="1">
        <f t="shared" si="0"/>
        <v>0.068</v>
      </c>
      <c r="K38">
        <f t="shared" si="1"/>
      </c>
      <c r="N38" s="3"/>
      <c r="O38" s="3"/>
      <c r="P38" s="7">
        <v>1.2</v>
      </c>
      <c r="Q38">
        <f t="shared" si="2"/>
        <v>0.6</v>
      </c>
    </row>
    <row r="39" spans="1:15" ht="12.75">
      <c r="A39">
        <v>155</v>
      </c>
      <c r="B39">
        <v>812623.53</v>
      </c>
      <c r="C39">
        <v>4170763.409</v>
      </c>
      <c r="D39">
        <v>293.976</v>
      </c>
      <c r="E39">
        <v>294</v>
      </c>
      <c r="F39">
        <v>0.024</v>
      </c>
      <c r="I39" s="1">
        <f t="shared" si="0"/>
        <v>0.024</v>
      </c>
      <c r="K39">
        <f t="shared" si="1"/>
      </c>
      <c r="N39" s="3"/>
      <c r="O39" s="3"/>
    </row>
    <row r="40" spans="1:15" ht="12.75">
      <c r="A40">
        <v>156</v>
      </c>
      <c r="B40">
        <v>825725.236</v>
      </c>
      <c r="C40">
        <v>4142196.462</v>
      </c>
      <c r="D40">
        <v>280.699</v>
      </c>
      <c r="E40">
        <v>280.7</v>
      </c>
      <c r="F40">
        <v>0.001</v>
      </c>
      <c r="I40" s="1">
        <f t="shared" si="0"/>
        <v>0.001</v>
      </c>
      <c r="K40">
        <f t="shared" si="1"/>
      </c>
      <c r="N40" s="3"/>
      <c r="O40" s="3"/>
    </row>
    <row r="41" spans="1:15" ht="12.75">
      <c r="A41">
        <v>162</v>
      </c>
      <c r="B41">
        <v>826847.574</v>
      </c>
      <c r="C41">
        <v>4148730.386</v>
      </c>
      <c r="D41">
        <v>283.966</v>
      </c>
      <c r="E41">
        <v>284.01</v>
      </c>
      <c r="F41">
        <v>0.044</v>
      </c>
      <c r="I41" s="1">
        <f t="shared" si="0"/>
        <v>0.044</v>
      </c>
      <c r="K41">
        <f t="shared" si="1"/>
      </c>
      <c r="N41" s="8"/>
      <c r="O41" s="8"/>
    </row>
    <row r="42" spans="1:11" ht="12.75">
      <c r="A42">
        <v>168</v>
      </c>
      <c r="B42">
        <v>835534.134</v>
      </c>
      <c r="C42">
        <v>4139360.508</v>
      </c>
      <c r="D42">
        <v>278.365</v>
      </c>
      <c r="E42">
        <v>278.33</v>
      </c>
      <c r="F42">
        <v>-0.035</v>
      </c>
      <c r="I42" s="1">
        <f t="shared" si="0"/>
        <v>0.035</v>
      </c>
      <c r="K42">
        <f t="shared" si="1"/>
      </c>
    </row>
    <row r="43" spans="1:11" ht="12.75">
      <c r="A43">
        <v>170</v>
      </c>
      <c r="B43">
        <v>817721.592</v>
      </c>
      <c r="C43">
        <v>4141840.246</v>
      </c>
      <c r="D43">
        <v>289.786</v>
      </c>
      <c r="E43">
        <v>289.88</v>
      </c>
      <c r="F43">
        <v>0.094</v>
      </c>
      <c r="I43" s="1">
        <f t="shared" si="0"/>
        <v>0.094</v>
      </c>
      <c r="K43">
        <f t="shared" si="1"/>
      </c>
    </row>
    <row r="44" spans="1:11" ht="13.5" thickBot="1">
      <c r="A44">
        <v>174</v>
      </c>
      <c r="B44">
        <v>827995.091</v>
      </c>
      <c r="C44">
        <v>4125992.469</v>
      </c>
      <c r="D44">
        <v>279.603</v>
      </c>
      <c r="E44">
        <v>279.64</v>
      </c>
      <c r="F44">
        <v>0.037</v>
      </c>
      <c r="I44" s="1">
        <f t="shared" si="0"/>
        <v>0.037</v>
      </c>
      <c r="K44">
        <f t="shared" si="1"/>
      </c>
    </row>
    <row r="45" spans="1:15" ht="12.75">
      <c r="A45">
        <v>180</v>
      </c>
      <c r="B45">
        <v>828536.173</v>
      </c>
      <c r="C45">
        <v>4109811.808</v>
      </c>
      <c r="D45">
        <v>272.914</v>
      </c>
      <c r="E45">
        <v>272.98</v>
      </c>
      <c r="F45">
        <v>0.066</v>
      </c>
      <c r="I45" s="1">
        <f t="shared" si="0"/>
        <v>0.066</v>
      </c>
      <c r="K45">
        <f t="shared" si="1"/>
      </c>
      <c r="N45" s="29" t="s">
        <v>39</v>
      </c>
      <c r="O45" s="29" t="s">
        <v>40</v>
      </c>
    </row>
    <row r="46" spans="1:15" ht="12.75">
      <c r="A46">
        <v>183</v>
      </c>
      <c r="B46">
        <v>815296.796</v>
      </c>
      <c r="C46">
        <v>4117294.979</v>
      </c>
      <c r="D46">
        <v>243.827</v>
      </c>
      <c r="E46">
        <v>243.81</v>
      </c>
      <c r="F46">
        <v>-0.017</v>
      </c>
      <c r="I46" s="1">
        <f t="shared" si="0"/>
        <v>0.017</v>
      </c>
      <c r="K46">
        <f t="shared" si="1"/>
      </c>
      <c r="N46" s="10">
        <v>-0.6</v>
      </c>
      <c r="O46" s="3">
        <v>0</v>
      </c>
    </row>
    <row r="47" spans="1:15" ht="12.75">
      <c r="A47" t="s">
        <v>69</v>
      </c>
      <c r="B47">
        <v>843355.391</v>
      </c>
      <c r="C47">
        <v>4107233.715</v>
      </c>
      <c r="D47">
        <v>263.759</v>
      </c>
      <c r="E47">
        <v>263.69</v>
      </c>
      <c r="F47">
        <v>-0.069</v>
      </c>
      <c r="I47" s="1">
        <f t="shared" si="0"/>
        <v>0.069</v>
      </c>
      <c r="K47">
        <f t="shared" si="1"/>
      </c>
      <c r="N47" s="10">
        <v>-0.5</v>
      </c>
      <c r="O47" s="3">
        <v>0</v>
      </c>
    </row>
    <row r="48" spans="1:15" ht="12.75">
      <c r="A48" t="s">
        <v>71</v>
      </c>
      <c r="B48">
        <v>834961.15</v>
      </c>
      <c r="C48">
        <v>4249585.063</v>
      </c>
      <c r="D48">
        <v>283.86</v>
      </c>
      <c r="E48">
        <v>283.95</v>
      </c>
      <c r="F48">
        <v>0.09</v>
      </c>
      <c r="I48" s="1">
        <f t="shared" si="0"/>
        <v>0.09</v>
      </c>
      <c r="K48">
        <f t="shared" si="1"/>
      </c>
      <c r="N48" s="10">
        <v>-0.4</v>
      </c>
      <c r="O48" s="3">
        <v>0</v>
      </c>
    </row>
    <row r="49" spans="1:15" ht="12.75">
      <c r="A49">
        <v>108</v>
      </c>
      <c r="B49">
        <v>822824.207</v>
      </c>
      <c r="C49">
        <v>4240833.831</v>
      </c>
      <c r="D49">
        <v>306.126</v>
      </c>
      <c r="E49">
        <v>306.13</v>
      </c>
      <c r="F49">
        <v>0.004</v>
      </c>
      <c r="I49" s="1">
        <f t="shared" si="0"/>
        <v>0.004</v>
      </c>
      <c r="K49">
        <f t="shared" si="1"/>
      </c>
      <c r="N49" s="10">
        <v>-0.30000000000000004</v>
      </c>
      <c r="O49" s="3">
        <v>0</v>
      </c>
    </row>
    <row r="50" spans="1:15" ht="12.75">
      <c r="A50">
        <v>110</v>
      </c>
      <c r="B50">
        <v>812657.01</v>
      </c>
      <c r="C50">
        <v>4245384.954</v>
      </c>
      <c r="D50">
        <v>298.512</v>
      </c>
      <c r="E50">
        <v>298.57</v>
      </c>
      <c r="F50">
        <v>0.058</v>
      </c>
      <c r="I50" s="1">
        <f t="shared" si="0"/>
        <v>0.058</v>
      </c>
      <c r="K50">
        <f t="shared" si="1"/>
      </c>
      <c r="N50" s="10">
        <v>-0.20000000000000004</v>
      </c>
      <c r="O50" s="3">
        <v>0</v>
      </c>
    </row>
    <row r="51" spans="1:15" ht="12.75">
      <c r="A51">
        <v>115</v>
      </c>
      <c r="B51">
        <v>829228.807</v>
      </c>
      <c r="C51">
        <v>4234595.224</v>
      </c>
      <c r="D51">
        <v>311.648</v>
      </c>
      <c r="E51">
        <v>311.58</v>
      </c>
      <c r="F51">
        <v>-0.068</v>
      </c>
      <c r="I51" s="1">
        <f t="shared" si="0"/>
        <v>0.068</v>
      </c>
      <c r="K51">
        <f t="shared" si="1"/>
      </c>
      <c r="N51" s="10">
        <v>-0.10000000000000003</v>
      </c>
      <c r="O51" s="3">
        <v>4</v>
      </c>
    </row>
    <row r="52" spans="1:15" ht="12.75">
      <c r="A52">
        <v>117</v>
      </c>
      <c r="B52">
        <v>819386.013</v>
      </c>
      <c r="C52">
        <v>4235756.984</v>
      </c>
      <c r="D52">
        <v>306.051</v>
      </c>
      <c r="E52">
        <v>306.05</v>
      </c>
      <c r="F52">
        <v>-0.001</v>
      </c>
      <c r="I52" s="1">
        <f aca="true" t="shared" si="3" ref="I52:I93">ABS(F52)</f>
        <v>0.001</v>
      </c>
      <c r="K52">
        <f aca="true" t="shared" si="4" ref="K52:K97">IF(I52&gt;$T$11,A52,"")</f>
      </c>
      <c r="N52" s="10">
        <v>0</v>
      </c>
      <c r="O52" s="3">
        <v>46</v>
      </c>
    </row>
    <row r="53" spans="1:15" ht="12.75">
      <c r="A53">
        <v>122</v>
      </c>
      <c r="B53">
        <v>810198.649</v>
      </c>
      <c r="C53">
        <v>4220403.301</v>
      </c>
      <c r="D53">
        <v>311.094</v>
      </c>
      <c r="E53">
        <v>311.19</v>
      </c>
      <c r="F53">
        <v>0.096</v>
      </c>
      <c r="I53" s="1">
        <f t="shared" si="3"/>
        <v>0.096</v>
      </c>
      <c r="K53">
        <f t="shared" si="4"/>
      </c>
      <c r="N53" s="10">
        <v>0.1</v>
      </c>
      <c r="O53" s="3">
        <v>37</v>
      </c>
    </row>
    <row r="54" spans="1:15" ht="12.75">
      <c r="A54">
        <v>124</v>
      </c>
      <c r="B54">
        <v>815281.826</v>
      </c>
      <c r="C54">
        <v>4213759.786</v>
      </c>
      <c r="D54">
        <v>324.918</v>
      </c>
      <c r="E54">
        <v>324.97</v>
      </c>
      <c r="F54">
        <v>0.052</v>
      </c>
      <c r="I54" s="1">
        <f t="shared" si="3"/>
        <v>0.052</v>
      </c>
      <c r="K54">
        <f t="shared" si="4"/>
      </c>
      <c r="N54" s="10">
        <v>0.2</v>
      </c>
      <c r="O54" s="3">
        <v>3</v>
      </c>
    </row>
    <row r="55" spans="1:15" ht="12.75">
      <c r="A55">
        <v>130</v>
      </c>
      <c r="B55">
        <v>831863.545</v>
      </c>
      <c r="C55">
        <v>4205456.926</v>
      </c>
      <c r="D55">
        <v>323.067</v>
      </c>
      <c r="E55">
        <v>323.22</v>
      </c>
      <c r="F55">
        <v>0.153</v>
      </c>
      <c r="I55" s="1">
        <f t="shared" si="3"/>
        <v>0.153</v>
      </c>
      <c r="K55">
        <f t="shared" si="4"/>
        <v>130</v>
      </c>
      <c r="N55" s="10">
        <v>0.30000000000000004</v>
      </c>
      <c r="O55" s="3">
        <v>0</v>
      </c>
    </row>
    <row r="56" spans="1:15" ht="12.75">
      <c r="A56">
        <v>137</v>
      </c>
      <c r="B56">
        <v>809186.774</v>
      </c>
      <c r="C56">
        <v>4203734.974</v>
      </c>
      <c r="D56">
        <v>299.243</v>
      </c>
      <c r="E56">
        <v>299.33</v>
      </c>
      <c r="F56">
        <v>0.087</v>
      </c>
      <c r="I56" s="1">
        <f t="shared" si="3"/>
        <v>0.087</v>
      </c>
      <c r="K56">
        <f t="shared" si="4"/>
      </c>
      <c r="N56" s="10">
        <v>0.4</v>
      </c>
      <c r="O56" s="3">
        <v>0</v>
      </c>
    </row>
    <row r="57" spans="1:15" ht="12.75">
      <c r="A57">
        <v>141</v>
      </c>
      <c r="B57">
        <v>828691.844</v>
      </c>
      <c r="C57">
        <v>4184402.165</v>
      </c>
      <c r="D57">
        <v>286.048</v>
      </c>
      <c r="E57">
        <v>286.2</v>
      </c>
      <c r="F57">
        <v>0.152</v>
      </c>
      <c r="I57" s="1">
        <f t="shared" si="3"/>
        <v>0.152</v>
      </c>
      <c r="K57">
        <f t="shared" si="4"/>
        <v>141</v>
      </c>
      <c r="N57" s="10">
        <v>0.5</v>
      </c>
      <c r="O57" s="3">
        <v>0</v>
      </c>
    </row>
    <row r="58" spans="1:15" ht="12.75">
      <c r="A58">
        <v>145</v>
      </c>
      <c r="B58">
        <v>812205.105</v>
      </c>
      <c r="C58">
        <v>4196535.633</v>
      </c>
      <c r="D58">
        <v>304.904</v>
      </c>
      <c r="E58">
        <v>304.88</v>
      </c>
      <c r="F58">
        <v>-0.024</v>
      </c>
      <c r="I58" s="1">
        <f t="shared" si="3"/>
        <v>0.024</v>
      </c>
      <c r="K58">
        <f t="shared" si="4"/>
      </c>
      <c r="N58" s="10">
        <v>0.6</v>
      </c>
      <c r="O58" s="3">
        <v>0</v>
      </c>
    </row>
    <row r="59" spans="1:15" ht="13.5" thickBot="1">
      <c r="A59">
        <v>146</v>
      </c>
      <c r="B59">
        <v>829195.424</v>
      </c>
      <c r="C59">
        <v>4169852.78</v>
      </c>
      <c r="D59">
        <v>274.323</v>
      </c>
      <c r="E59">
        <v>274.42</v>
      </c>
      <c r="F59">
        <v>0.097</v>
      </c>
      <c r="I59" s="1">
        <f t="shared" si="3"/>
        <v>0.097</v>
      </c>
      <c r="K59">
        <f t="shared" si="4"/>
      </c>
      <c r="N59" s="28" t="s">
        <v>41</v>
      </c>
      <c r="O59" s="28">
        <v>0</v>
      </c>
    </row>
    <row r="60" spans="1:11" ht="12.75">
      <c r="A60">
        <v>152</v>
      </c>
      <c r="B60">
        <v>825238.645</v>
      </c>
      <c r="C60">
        <v>4167929.175</v>
      </c>
      <c r="D60">
        <v>280.958</v>
      </c>
      <c r="E60">
        <v>280.96</v>
      </c>
      <c r="F60">
        <v>0.002</v>
      </c>
      <c r="I60" s="1">
        <f t="shared" si="3"/>
        <v>0.002</v>
      </c>
      <c r="K60">
        <f t="shared" si="4"/>
      </c>
    </row>
    <row r="61" spans="1:11" ht="12.75">
      <c r="A61">
        <v>158</v>
      </c>
      <c r="B61">
        <v>834691.2</v>
      </c>
      <c r="C61">
        <v>4155139.349</v>
      </c>
      <c r="D61">
        <v>273.529</v>
      </c>
      <c r="E61">
        <v>273.6</v>
      </c>
      <c r="F61">
        <v>0.071</v>
      </c>
      <c r="I61" s="1">
        <f t="shared" si="3"/>
        <v>0.071</v>
      </c>
      <c r="K61">
        <f t="shared" si="4"/>
      </c>
    </row>
    <row r="62" spans="1:11" ht="12.75">
      <c r="A62">
        <v>161</v>
      </c>
      <c r="B62">
        <v>835914.007</v>
      </c>
      <c r="C62">
        <v>4149097.471</v>
      </c>
      <c r="D62">
        <v>278.439</v>
      </c>
      <c r="E62">
        <v>278.48</v>
      </c>
      <c r="F62">
        <v>0.041</v>
      </c>
      <c r="I62" s="1">
        <f t="shared" si="3"/>
        <v>0.041</v>
      </c>
      <c r="K62">
        <f t="shared" si="4"/>
      </c>
    </row>
    <row r="63" spans="1:11" ht="12.75">
      <c r="A63">
        <v>164</v>
      </c>
      <c r="B63">
        <v>815518.484</v>
      </c>
      <c r="C63">
        <v>4148297.916</v>
      </c>
      <c r="D63">
        <v>298.244</v>
      </c>
      <c r="E63">
        <v>298.3</v>
      </c>
      <c r="F63">
        <v>0.056</v>
      </c>
      <c r="I63" s="1">
        <f t="shared" si="3"/>
        <v>0.056</v>
      </c>
      <c r="K63">
        <f t="shared" si="4"/>
      </c>
    </row>
    <row r="64" spans="1:11" ht="12.75">
      <c r="A64">
        <v>167</v>
      </c>
      <c r="B64">
        <v>817893.818</v>
      </c>
      <c r="C64">
        <v>4162885.071</v>
      </c>
      <c r="D64">
        <v>290.949</v>
      </c>
      <c r="E64">
        <v>291.04</v>
      </c>
      <c r="F64">
        <v>0.091</v>
      </c>
      <c r="I64" s="1">
        <f t="shared" si="3"/>
        <v>0.091</v>
      </c>
      <c r="K64">
        <f t="shared" si="4"/>
      </c>
    </row>
    <row r="65" spans="1:11" ht="12.75">
      <c r="A65">
        <v>169</v>
      </c>
      <c r="B65">
        <v>843202.029</v>
      </c>
      <c r="C65">
        <v>4138860.156</v>
      </c>
      <c r="D65">
        <v>256.986</v>
      </c>
      <c r="E65">
        <v>256.96</v>
      </c>
      <c r="F65">
        <v>-0.026</v>
      </c>
      <c r="I65" s="1">
        <f t="shared" si="3"/>
        <v>0.026</v>
      </c>
      <c r="K65">
        <f t="shared" si="4"/>
      </c>
    </row>
    <row r="66" spans="1:11" ht="12.75">
      <c r="A66">
        <v>172</v>
      </c>
      <c r="B66">
        <v>816906.033</v>
      </c>
      <c r="C66">
        <v>4131696.081</v>
      </c>
      <c r="D66">
        <v>292.164</v>
      </c>
      <c r="E66">
        <v>292.33</v>
      </c>
      <c r="F66">
        <v>0.166</v>
      </c>
      <c r="I66" s="1">
        <f t="shared" si="3"/>
        <v>0.166</v>
      </c>
      <c r="K66">
        <f t="shared" si="4"/>
        <v>172</v>
      </c>
    </row>
    <row r="67" spans="1:11" ht="12.75">
      <c r="A67">
        <v>173</v>
      </c>
      <c r="B67">
        <v>825923.844</v>
      </c>
      <c r="C67">
        <v>4129227.893</v>
      </c>
      <c r="D67">
        <v>268.896</v>
      </c>
      <c r="E67">
        <v>268.99</v>
      </c>
      <c r="F67">
        <v>0.094</v>
      </c>
      <c r="I67" s="1">
        <f t="shared" si="3"/>
        <v>0.094</v>
      </c>
      <c r="K67">
        <f t="shared" si="4"/>
      </c>
    </row>
    <row r="68" spans="1:11" ht="12.75">
      <c r="A68">
        <v>185</v>
      </c>
      <c r="B68">
        <v>818672.814</v>
      </c>
      <c r="C68">
        <v>4103079.899</v>
      </c>
      <c r="D68">
        <v>270.102</v>
      </c>
      <c r="E68">
        <v>270.15</v>
      </c>
      <c r="F68">
        <v>0.048</v>
      </c>
      <c r="I68" s="1">
        <f t="shared" si="3"/>
        <v>0.048</v>
      </c>
      <c r="K68">
        <f t="shared" si="4"/>
      </c>
    </row>
    <row r="69" spans="1:11" ht="12.75">
      <c r="A69" t="s">
        <v>72</v>
      </c>
      <c r="B69">
        <v>829650.84</v>
      </c>
      <c r="C69">
        <v>4117260.372</v>
      </c>
      <c r="D69">
        <v>277.708</v>
      </c>
      <c r="E69">
        <v>277.62</v>
      </c>
      <c r="F69">
        <v>-0.088</v>
      </c>
      <c r="I69" s="1">
        <f t="shared" si="3"/>
        <v>0.088</v>
      </c>
      <c r="K69">
        <f t="shared" si="4"/>
      </c>
    </row>
    <row r="70" spans="1:11" ht="12.75">
      <c r="A70" t="s">
        <v>73</v>
      </c>
      <c r="B70">
        <v>838663.596</v>
      </c>
      <c r="C70">
        <v>4253426.969</v>
      </c>
      <c r="D70">
        <v>274.506</v>
      </c>
      <c r="E70">
        <v>274.53</v>
      </c>
      <c r="F70">
        <v>0.024</v>
      </c>
      <c r="I70" s="1">
        <f t="shared" si="3"/>
        <v>0.024</v>
      </c>
      <c r="K70">
        <f t="shared" si="4"/>
      </c>
    </row>
    <row r="71" spans="1:11" ht="12.75">
      <c r="A71">
        <v>106</v>
      </c>
      <c r="B71">
        <v>827741.242</v>
      </c>
      <c r="C71">
        <v>4244453.921</v>
      </c>
      <c r="D71">
        <v>327.9</v>
      </c>
      <c r="E71">
        <v>327.78</v>
      </c>
      <c r="F71">
        <v>-0.12</v>
      </c>
      <c r="I71" s="1">
        <f t="shared" si="3"/>
        <v>0.12</v>
      </c>
      <c r="K71">
        <f t="shared" si="4"/>
      </c>
    </row>
    <row r="72" spans="1:11" ht="12.75">
      <c r="A72">
        <v>111</v>
      </c>
      <c r="B72">
        <v>811672.987</v>
      </c>
      <c r="C72">
        <v>4247418.566</v>
      </c>
      <c r="D72">
        <v>305.393</v>
      </c>
      <c r="E72">
        <v>305.37</v>
      </c>
      <c r="F72">
        <v>-0.023</v>
      </c>
      <c r="I72" s="1">
        <f t="shared" si="3"/>
        <v>0.023</v>
      </c>
      <c r="K72">
        <f t="shared" si="4"/>
      </c>
    </row>
    <row r="73" spans="1:11" ht="12.75">
      <c r="A73">
        <v>116</v>
      </c>
      <c r="B73">
        <v>837258.981</v>
      </c>
      <c r="C73">
        <v>4236393.995</v>
      </c>
      <c r="D73">
        <v>315.928</v>
      </c>
      <c r="E73">
        <v>315.99</v>
      </c>
      <c r="F73">
        <v>0.062</v>
      </c>
      <c r="I73" s="1">
        <f t="shared" si="3"/>
        <v>0.062</v>
      </c>
      <c r="K73">
        <f t="shared" si="4"/>
      </c>
    </row>
    <row r="74" spans="1:11" ht="12.75">
      <c r="A74">
        <v>120</v>
      </c>
      <c r="B74">
        <v>837255.516</v>
      </c>
      <c r="C74">
        <v>4222350.971</v>
      </c>
      <c r="D74">
        <v>323.438</v>
      </c>
      <c r="E74">
        <v>323.45</v>
      </c>
      <c r="F74">
        <v>0.012</v>
      </c>
      <c r="I74" s="1">
        <f t="shared" si="3"/>
        <v>0.012</v>
      </c>
      <c r="K74">
        <f t="shared" si="4"/>
      </c>
    </row>
    <row r="75" spans="1:11" ht="12.75">
      <c r="A75">
        <v>128</v>
      </c>
      <c r="B75">
        <v>835950.839</v>
      </c>
      <c r="C75">
        <v>4215325.704</v>
      </c>
      <c r="D75">
        <v>325.175</v>
      </c>
      <c r="E75">
        <v>325.25</v>
      </c>
      <c r="F75">
        <v>0.075</v>
      </c>
      <c r="I75" s="1">
        <f t="shared" si="3"/>
        <v>0.075</v>
      </c>
      <c r="K75">
        <f t="shared" si="4"/>
      </c>
    </row>
    <row r="76" spans="1:11" ht="12.75">
      <c r="A76">
        <v>131</v>
      </c>
      <c r="B76">
        <v>836688.576</v>
      </c>
      <c r="C76">
        <v>4203831.091</v>
      </c>
      <c r="D76">
        <v>338.005</v>
      </c>
      <c r="E76">
        <v>338.08</v>
      </c>
      <c r="F76">
        <v>0.075</v>
      </c>
      <c r="I76" s="1">
        <f t="shared" si="3"/>
        <v>0.075</v>
      </c>
      <c r="K76">
        <f t="shared" si="4"/>
      </c>
    </row>
    <row r="77" spans="1:11" ht="12.75">
      <c r="A77">
        <v>135</v>
      </c>
      <c r="B77">
        <v>818906.833</v>
      </c>
      <c r="C77">
        <v>4202813.264</v>
      </c>
      <c r="D77">
        <v>294.504</v>
      </c>
      <c r="E77">
        <v>294.49</v>
      </c>
      <c r="F77">
        <v>-0.014</v>
      </c>
      <c r="I77" s="1">
        <f t="shared" si="3"/>
        <v>0.014</v>
      </c>
      <c r="K77">
        <f t="shared" si="4"/>
      </c>
    </row>
    <row r="78" spans="1:11" ht="12.75">
      <c r="A78">
        <v>136</v>
      </c>
      <c r="B78">
        <v>815747.804</v>
      </c>
      <c r="C78">
        <v>4203667.201</v>
      </c>
      <c r="D78">
        <v>292.63</v>
      </c>
      <c r="E78">
        <v>292.6</v>
      </c>
      <c r="F78">
        <v>-0.03</v>
      </c>
      <c r="I78" s="1">
        <f t="shared" si="3"/>
        <v>0.03</v>
      </c>
      <c r="K78">
        <f t="shared" si="4"/>
      </c>
    </row>
    <row r="79" spans="1:11" ht="12.75">
      <c r="A79">
        <v>140</v>
      </c>
      <c r="B79">
        <v>838869.414</v>
      </c>
      <c r="C79">
        <v>4189687.467</v>
      </c>
      <c r="D79">
        <v>321.873</v>
      </c>
      <c r="E79">
        <v>321.87</v>
      </c>
      <c r="F79">
        <v>-0.003</v>
      </c>
      <c r="I79" s="1">
        <f t="shared" si="3"/>
        <v>0.003</v>
      </c>
      <c r="K79">
        <f t="shared" si="4"/>
      </c>
    </row>
    <row r="80" spans="1:11" ht="12.75">
      <c r="A80">
        <v>144</v>
      </c>
      <c r="B80">
        <v>813994.89</v>
      </c>
      <c r="C80">
        <v>4189741.631</v>
      </c>
      <c r="D80">
        <v>288.908</v>
      </c>
      <c r="E80">
        <v>288.93</v>
      </c>
      <c r="F80">
        <v>0.022</v>
      </c>
      <c r="I80" s="1">
        <f t="shared" si="3"/>
        <v>0.022</v>
      </c>
      <c r="K80">
        <f t="shared" si="4"/>
      </c>
    </row>
    <row r="81" spans="1:11" ht="12.75">
      <c r="A81">
        <v>148</v>
      </c>
      <c r="B81">
        <v>838546.009</v>
      </c>
      <c r="C81">
        <v>4178421.146</v>
      </c>
      <c r="D81">
        <v>309.538</v>
      </c>
      <c r="E81">
        <v>309.52</v>
      </c>
      <c r="F81">
        <v>-0.018</v>
      </c>
      <c r="I81" s="1">
        <f t="shared" si="3"/>
        <v>0.018</v>
      </c>
      <c r="K81">
        <f t="shared" si="4"/>
      </c>
    </row>
    <row r="82" spans="1:11" ht="12.75">
      <c r="A82">
        <v>150</v>
      </c>
      <c r="B82">
        <v>831552.494</v>
      </c>
      <c r="C82">
        <v>4165001.762</v>
      </c>
      <c r="D82">
        <v>273.774</v>
      </c>
      <c r="E82">
        <v>273.72</v>
      </c>
      <c r="F82">
        <v>-0.054</v>
      </c>
      <c r="I82" s="1">
        <f t="shared" si="3"/>
        <v>0.054</v>
      </c>
      <c r="K82">
        <f t="shared" si="4"/>
      </c>
    </row>
    <row r="83" spans="1:11" ht="12.75">
      <c r="A83">
        <v>153</v>
      </c>
      <c r="B83">
        <v>813364.106</v>
      </c>
      <c r="C83">
        <v>4176455.748</v>
      </c>
      <c r="D83">
        <v>279.687</v>
      </c>
      <c r="E83">
        <v>279.63</v>
      </c>
      <c r="F83">
        <v>-0.057</v>
      </c>
      <c r="I83" s="1">
        <f t="shared" si="3"/>
        <v>0.057</v>
      </c>
      <c r="K83">
        <f t="shared" si="4"/>
      </c>
    </row>
    <row r="84" spans="1:11" ht="12.75">
      <c r="A84">
        <v>160</v>
      </c>
      <c r="B84">
        <v>838847.184</v>
      </c>
      <c r="C84">
        <v>4159000.404</v>
      </c>
      <c r="D84">
        <v>273.473</v>
      </c>
      <c r="E84">
        <v>273.54</v>
      </c>
      <c r="F84">
        <v>0.067</v>
      </c>
      <c r="I84" s="1">
        <f t="shared" si="3"/>
        <v>0.067</v>
      </c>
      <c r="K84">
        <f t="shared" si="4"/>
      </c>
    </row>
    <row r="85" spans="1:11" ht="12.75">
      <c r="A85">
        <v>163</v>
      </c>
      <c r="B85">
        <v>822343.961</v>
      </c>
      <c r="C85">
        <v>4153478.619</v>
      </c>
      <c r="D85">
        <v>302.71</v>
      </c>
      <c r="E85">
        <v>302.65</v>
      </c>
      <c r="F85">
        <v>-0.06</v>
      </c>
      <c r="I85" s="1">
        <f t="shared" si="3"/>
        <v>0.06</v>
      </c>
      <c r="K85">
        <f t="shared" si="4"/>
      </c>
    </row>
    <row r="86" spans="1:11" ht="12.75">
      <c r="A86">
        <v>165</v>
      </c>
      <c r="B86">
        <v>811959.389</v>
      </c>
      <c r="C86">
        <v>4154845.422</v>
      </c>
      <c r="D86">
        <v>318.331</v>
      </c>
      <c r="E86">
        <v>318.33</v>
      </c>
      <c r="F86">
        <v>-0.001</v>
      </c>
      <c r="I86" s="1">
        <f t="shared" si="3"/>
        <v>0.001</v>
      </c>
      <c r="K86">
        <f t="shared" si="4"/>
      </c>
    </row>
    <row r="87" spans="1:11" ht="12.75">
      <c r="A87">
        <v>175</v>
      </c>
      <c r="B87">
        <v>838430.582</v>
      </c>
      <c r="C87">
        <v>4127225.027</v>
      </c>
      <c r="D87">
        <v>262.624</v>
      </c>
      <c r="E87">
        <v>262.58</v>
      </c>
      <c r="F87">
        <v>-0.044</v>
      </c>
      <c r="I87" s="1">
        <f t="shared" si="3"/>
        <v>0.044</v>
      </c>
      <c r="K87">
        <f t="shared" si="4"/>
      </c>
    </row>
    <row r="88" spans="1:11" ht="12.75">
      <c r="A88">
        <v>177</v>
      </c>
      <c r="B88">
        <v>833408.514</v>
      </c>
      <c r="C88">
        <v>4139589.658</v>
      </c>
      <c r="D88">
        <v>276.173</v>
      </c>
      <c r="E88">
        <v>276.16</v>
      </c>
      <c r="F88">
        <v>-0.013</v>
      </c>
      <c r="I88" s="1">
        <f t="shared" si="3"/>
        <v>0.013</v>
      </c>
      <c r="K88">
        <f t="shared" si="4"/>
      </c>
    </row>
    <row r="89" spans="1:11" ht="12.75">
      <c r="A89">
        <v>178</v>
      </c>
      <c r="B89">
        <v>829450.89</v>
      </c>
      <c r="C89">
        <v>4137375.222</v>
      </c>
      <c r="D89">
        <v>268.46</v>
      </c>
      <c r="E89">
        <v>268.42</v>
      </c>
      <c r="F89">
        <v>-0.04</v>
      </c>
      <c r="I89" s="1">
        <f t="shared" si="3"/>
        <v>0.04</v>
      </c>
      <c r="K89">
        <f t="shared" si="4"/>
      </c>
    </row>
    <row r="90" spans="1:11" ht="12.75">
      <c r="A90">
        <v>179</v>
      </c>
      <c r="B90">
        <v>828058.379</v>
      </c>
      <c r="C90">
        <v>4122940.009</v>
      </c>
      <c r="D90">
        <v>279.424</v>
      </c>
      <c r="E90">
        <v>279.37</v>
      </c>
      <c r="F90">
        <v>-0.054</v>
      </c>
      <c r="I90" s="1">
        <f t="shared" si="3"/>
        <v>0.054</v>
      </c>
      <c r="K90">
        <f t="shared" si="4"/>
      </c>
    </row>
    <row r="91" spans="1:11" ht="12.75">
      <c r="A91">
        <v>182</v>
      </c>
      <c r="B91">
        <v>819084.536</v>
      </c>
      <c r="C91">
        <v>4123141.988</v>
      </c>
      <c r="D91">
        <v>249.259</v>
      </c>
      <c r="E91">
        <v>249.22</v>
      </c>
      <c r="F91">
        <v>-0.039</v>
      </c>
      <c r="I91" s="1">
        <f t="shared" si="3"/>
        <v>0.039</v>
      </c>
      <c r="K91">
        <f t="shared" si="4"/>
      </c>
    </row>
    <row r="92" spans="1:11" ht="12.75">
      <c r="A92">
        <v>186</v>
      </c>
      <c r="B92">
        <v>836956.477</v>
      </c>
      <c r="C92">
        <v>4107812.328</v>
      </c>
      <c r="D92">
        <v>270.572</v>
      </c>
      <c r="E92">
        <v>270.54</v>
      </c>
      <c r="F92">
        <v>-0.032</v>
      </c>
      <c r="I92" s="1">
        <f t="shared" si="3"/>
        <v>0.032</v>
      </c>
      <c r="K92">
        <f t="shared" si="4"/>
      </c>
    </row>
    <row r="93" spans="1:11" ht="12.75">
      <c r="A93" t="s">
        <v>74</v>
      </c>
      <c r="B93">
        <v>844117.456</v>
      </c>
      <c r="C93">
        <v>4120560.564</v>
      </c>
      <c r="D93">
        <v>272.841</v>
      </c>
      <c r="E93">
        <v>272.69</v>
      </c>
      <c r="F93">
        <v>-0.151</v>
      </c>
      <c r="I93" s="1">
        <f t="shared" si="3"/>
        <v>0.151</v>
      </c>
      <c r="K93" t="str">
        <f t="shared" si="4"/>
        <v>Urban 188</v>
      </c>
    </row>
    <row r="94" spans="2:11" ht="12.75">
      <c r="B94" s="2"/>
      <c r="C94" s="2"/>
      <c r="D94" s="2"/>
      <c r="K94">
        <f t="shared" si="4"/>
      </c>
    </row>
    <row r="95" spans="2:11" ht="12.75">
      <c r="B95" s="2"/>
      <c r="C95" s="2"/>
      <c r="D95" s="2"/>
      <c r="K95">
        <f t="shared" si="4"/>
      </c>
    </row>
    <row r="96" spans="2:11" ht="12.75">
      <c r="B96" s="2"/>
      <c r="C96" s="2"/>
      <c r="D96" s="2"/>
      <c r="K96">
        <f t="shared" si="4"/>
      </c>
    </row>
    <row r="97" spans="2:11" ht="12.75">
      <c r="B97" s="2"/>
      <c r="C97" s="2"/>
      <c r="D97" s="2"/>
      <c r="K97">
        <f t="shared" si="4"/>
      </c>
    </row>
    <row r="98" spans="2:11" ht="12.75">
      <c r="B98" s="2"/>
      <c r="C98" s="2"/>
      <c r="D98" s="2"/>
      <c r="K98">
        <f>IF(I98&gt;$T$11,A98,"")</f>
      </c>
    </row>
    <row r="99" spans="2:11" ht="12.75">
      <c r="B99" s="2"/>
      <c r="C99" s="2"/>
      <c r="D99" s="2"/>
      <c r="K99">
        <f>IF(I99&gt;$T$11,A99,"")</f>
      </c>
    </row>
    <row r="100" spans="2:11" ht="12.75">
      <c r="B100" s="2"/>
      <c r="C100" s="2"/>
      <c r="D100" s="2"/>
      <c r="K100">
        <f>IF(I100&gt;$T$11,A100,"")</f>
      </c>
    </row>
    <row r="101" spans="2:11" ht="12.75">
      <c r="B101" s="2"/>
      <c r="C101" s="2"/>
      <c r="D101" s="2"/>
      <c r="K101">
        <f>IF(I101&gt;$T$11,A101,"")</f>
      </c>
    </row>
    <row r="102" spans="3:11" ht="12.75">
      <c r="C102" s="2"/>
      <c r="D102" s="2"/>
      <c r="K102">
        <f>IF(I102&gt;$T$11,A102,"")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4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8515625" style="0" customWidth="1"/>
    <col min="2" max="2" width="11.00390625" style="0" customWidth="1"/>
    <col min="3" max="3" width="12.00390625" style="0" customWidth="1"/>
    <col min="5" max="5" width="12.421875" style="0" customWidth="1"/>
    <col min="6" max="6" width="6.57421875" style="0" customWidth="1"/>
    <col min="13" max="13" width="18.421875" style="0" customWidth="1"/>
    <col min="14" max="14" width="12.28125" style="0" customWidth="1"/>
  </cols>
  <sheetData>
    <row r="1" spans="1:9" ht="12.75">
      <c r="A1">
        <v>1</v>
      </c>
      <c r="B1">
        <v>827748.467</v>
      </c>
      <c r="C1">
        <v>4253358.746</v>
      </c>
      <c r="D1">
        <v>310.826</v>
      </c>
      <c r="E1">
        <v>310.75</v>
      </c>
      <c r="F1">
        <v>-0.076</v>
      </c>
      <c r="I1">
        <f>ABS(F1)</f>
        <v>0.076</v>
      </c>
    </row>
    <row r="2" spans="1:9" ht="12.75">
      <c r="A2">
        <v>2</v>
      </c>
      <c r="B2">
        <v>838519.471</v>
      </c>
      <c r="C2">
        <v>4253605.093</v>
      </c>
      <c r="D2">
        <v>273.495</v>
      </c>
      <c r="E2">
        <v>273.56</v>
      </c>
      <c r="F2">
        <v>0.065</v>
      </c>
      <c r="I2">
        <f aca="true" t="shared" si="0" ref="I2:I20">ABS(F2)</f>
        <v>0.065</v>
      </c>
    </row>
    <row r="3" spans="1:9" ht="12.75">
      <c r="A3">
        <v>3</v>
      </c>
      <c r="B3">
        <v>811750.667</v>
      </c>
      <c r="C3">
        <v>4247313.523</v>
      </c>
      <c r="D3">
        <v>304.61</v>
      </c>
      <c r="E3">
        <v>304.63</v>
      </c>
      <c r="F3">
        <v>0.02</v>
      </c>
      <c r="I3">
        <f t="shared" si="0"/>
        <v>0.02</v>
      </c>
    </row>
    <row r="4" spans="1:9" ht="13.5" thickBot="1">
      <c r="A4">
        <v>4</v>
      </c>
      <c r="B4">
        <v>837178.934</v>
      </c>
      <c r="C4">
        <v>4222346.897</v>
      </c>
      <c r="D4">
        <v>323.809</v>
      </c>
      <c r="E4">
        <v>323.84</v>
      </c>
      <c r="F4">
        <v>0.031</v>
      </c>
      <c r="I4">
        <f t="shared" si="0"/>
        <v>0.031</v>
      </c>
    </row>
    <row r="5" spans="1:14" ht="12.75">
      <c r="A5">
        <v>5</v>
      </c>
      <c r="B5">
        <v>810200.065</v>
      </c>
      <c r="C5">
        <v>4220820.899</v>
      </c>
      <c r="D5">
        <v>314.111</v>
      </c>
      <c r="E5">
        <v>314.1</v>
      </c>
      <c r="F5">
        <v>-0.011</v>
      </c>
      <c r="I5">
        <f t="shared" si="0"/>
        <v>0.011</v>
      </c>
      <c r="M5" s="30" t="s">
        <v>21</v>
      </c>
      <c r="N5" s="30"/>
    </row>
    <row r="6" spans="1:14" ht="12.75">
      <c r="A6">
        <v>6</v>
      </c>
      <c r="B6">
        <v>815466.412</v>
      </c>
      <c r="C6">
        <v>4208108.024</v>
      </c>
      <c r="D6">
        <v>294.777</v>
      </c>
      <c r="E6">
        <v>294.78</v>
      </c>
      <c r="F6">
        <v>0.003</v>
      </c>
      <c r="I6">
        <f t="shared" si="0"/>
        <v>0.003</v>
      </c>
      <c r="M6" s="3"/>
      <c r="N6" s="3"/>
    </row>
    <row r="7" spans="1:19" ht="12.75">
      <c r="A7">
        <v>7</v>
      </c>
      <c r="B7">
        <v>826624.941</v>
      </c>
      <c r="C7">
        <v>4211726.78</v>
      </c>
      <c r="D7">
        <v>313.837</v>
      </c>
      <c r="E7">
        <v>313.83</v>
      </c>
      <c r="F7">
        <v>-0.007</v>
      </c>
      <c r="I7">
        <f t="shared" si="0"/>
        <v>0.007</v>
      </c>
      <c r="M7" s="3" t="s">
        <v>22</v>
      </c>
      <c r="N7" s="3">
        <v>-0.004599999999999998</v>
      </c>
      <c r="R7" s="6"/>
      <c r="S7" s="1"/>
    </row>
    <row r="8" spans="1:14" ht="12.75">
      <c r="A8">
        <v>8</v>
      </c>
      <c r="B8">
        <v>836350.646</v>
      </c>
      <c r="C8">
        <v>4203996.46</v>
      </c>
      <c r="D8">
        <v>338.692</v>
      </c>
      <c r="E8">
        <v>338.77</v>
      </c>
      <c r="F8">
        <v>0.078</v>
      </c>
      <c r="I8">
        <f t="shared" si="0"/>
        <v>0.078</v>
      </c>
      <c r="M8" s="3" t="s">
        <v>23</v>
      </c>
      <c r="N8" s="3">
        <v>0.009371962665873477</v>
      </c>
    </row>
    <row r="9" spans="1:14" ht="12.75">
      <c r="A9">
        <v>9</v>
      </c>
      <c r="B9">
        <v>831653.362</v>
      </c>
      <c r="C9">
        <v>4189313.179</v>
      </c>
      <c r="D9">
        <v>308.074</v>
      </c>
      <c r="E9">
        <v>308.03</v>
      </c>
      <c r="F9">
        <v>-0.044</v>
      </c>
      <c r="I9">
        <f t="shared" si="0"/>
        <v>0.044</v>
      </c>
      <c r="M9" s="3" t="s">
        <v>25</v>
      </c>
      <c r="N9" s="3">
        <v>-0.009</v>
      </c>
    </row>
    <row r="10" spans="1:14" ht="12.75">
      <c r="A10">
        <v>10</v>
      </c>
      <c r="B10">
        <v>813690.612</v>
      </c>
      <c r="C10">
        <v>4190748.17</v>
      </c>
      <c r="D10">
        <v>297.587</v>
      </c>
      <c r="E10">
        <v>297.55</v>
      </c>
      <c r="F10">
        <v>-0.037</v>
      </c>
      <c r="I10">
        <f t="shared" si="0"/>
        <v>0.037</v>
      </c>
      <c r="M10" s="3" t="s">
        <v>26</v>
      </c>
      <c r="N10" s="3">
        <v>-0.011</v>
      </c>
    </row>
    <row r="11" spans="1:14" ht="12.75">
      <c r="A11">
        <v>11</v>
      </c>
      <c r="B11">
        <v>830536.105</v>
      </c>
      <c r="C11">
        <v>4177081.819</v>
      </c>
      <c r="D11">
        <v>319.05</v>
      </c>
      <c r="E11">
        <v>319.02</v>
      </c>
      <c r="F11">
        <v>-0.03</v>
      </c>
      <c r="I11">
        <f t="shared" si="0"/>
        <v>0.03</v>
      </c>
      <c r="M11" s="3" t="s">
        <v>28</v>
      </c>
      <c r="N11" s="3">
        <v>0.04191269120696649</v>
      </c>
    </row>
    <row r="12" spans="1:14" ht="12.75">
      <c r="A12">
        <v>12</v>
      </c>
      <c r="B12">
        <v>829597.006</v>
      </c>
      <c r="C12">
        <v>4160107.772</v>
      </c>
      <c r="D12">
        <v>272.544</v>
      </c>
      <c r="E12">
        <v>272.5</v>
      </c>
      <c r="F12">
        <v>-0.044</v>
      </c>
      <c r="I12">
        <f t="shared" si="0"/>
        <v>0.044</v>
      </c>
      <c r="M12" s="3" t="s">
        <v>29</v>
      </c>
      <c r="N12" s="3">
        <v>0.0017566736842105262</v>
      </c>
    </row>
    <row r="13" spans="1:14" ht="12.75">
      <c r="A13">
        <v>13</v>
      </c>
      <c r="B13">
        <v>809632.189</v>
      </c>
      <c r="C13">
        <v>4176048.583</v>
      </c>
      <c r="D13">
        <v>293.575</v>
      </c>
      <c r="E13">
        <v>293.63</v>
      </c>
      <c r="F13">
        <v>0.055</v>
      </c>
      <c r="I13">
        <f t="shared" si="0"/>
        <v>0.055</v>
      </c>
      <c r="M13" s="3" t="s">
        <v>30</v>
      </c>
      <c r="N13" s="3">
        <v>-0.49433641213959234</v>
      </c>
    </row>
    <row r="14" spans="1:14" ht="12.75">
      <c r="A14">
        <v>14</v>
      </c>
      <c r="B14">
        <v>840382.448</v>
      </c>
      <c r="C14">
        <v>4154216.671</v>
      </c>
      <c r="D14">
        <v>261.929</v>
      </c>
      <c r="E14">
        <v>261.88</v>
      </c>
      <c r="F14">
        <v>-0.049</v>
      </c>
      <c r="I14">
        <f t="shared" si="0"/>
        <v>0.049</v>
      </c>
      <c r="M14" s="3" t="s">
        <v>31</v>
      </c>
      <c r="N14" s="3">
        <v>0.32250198064929825</v>
      </c>
    </row>
    <row r="15" spans="1:14" ht="12.75">
      <c r="A15">
        <v>15</v>
      </c>
      <c r="B15">
        <v>812079.354</v>
      </c>
      <c r="C15">
        <v>4154849.39</v>
      </c>
      <c r="D15">
        <v>319.32</v>
      </c>
      <c r="E15">
        <v>319.33</v>
      </c>
      <c r="F15">
        <v>0.01</v>
      </c>
      <c r="I15">
        <f t="shared" si="0"/>
        <v>0.01</v>
      </c>
      <c r="M15" s="3" t="s">
        <v>32</v>
      </c>
      <c r="N15" s="3">
        <v>0.154</v>
      </c>
    </row>
    <row r="16" spans="1:14" ht="12.75">
      <c r="A16">
        <v>16</v>
      </c>
      <c r="B16">
        <v>835550.737</v>
      </c>
      <c r="C16">
        <v>4139340.328</v>
      </c>
      <c r="D16">
        <v>278.689</v>
      </c>
      <c r="E16">
        <v>278.63</v>
      </c>
      <c r="F16">
        <v>-0.059</v>
      </c>
      <c r="I16">
        <f t="shared" si="0"/>
        <v>0.059</v>
      </c>
      <c r="M16" s="3" t="s">
        <v>33</v>
      </c>
      <c r="N16" s="3">
        <v>-0.076</v>
      </c>
    </row>
    <row r="17" spans="1:14" ht="12.75">
      <c r="A17">
        <v>17</v>
      </c>
      <c r="B17">
        <v>817818.478</v>
      </c>
      <c r="C17">
        <v>4138590.039</v>
      </c>
      <c r="D17">
        <v>283.533</v>
      </c>
      <c r="E17">
        <v>283.55</v>
      </c>
      <c r="F17">
        <v>0.017</v>
      </c>
      <c r="I17">
        <f t="shared" si="0"/>
        <v>0.017</v>
      </c>
      <c r="M17" s="3" t="s">
        <v>34</v>
      </c>
      <c r="N17" s="3">
        <v>0.078</v>
      </c>
    </row>
    <row r="18" spans="1:14" ht="12.75">
      <c r="A18">
        <v>18</v>
      </c>
      <c r="B18">
        <v>829618.468</v>
      </c>
      <c r="C18">
        <v>4126074.567</v>
      </c>
      <c r="D18">
        <v>284.301</v>
      </c>
      <c r="E18">
        <v>284.29</v>
      </c>
      <c r="F18">
        <v>-0.011</v>
      </c>
      <c r="I18">
        <f t="shared" si="0"/>
        <v>0.011</v>
      </c>
      <c r="M18" s="3" t="s">
        <v>35</v>
      </c>
      <c r="N18" s="3">
        <v>-0.09199999999999997</v>
      </c>
    </row>
    <row r="19" spans="1:15" ht="12.75">
      <c r="A19">
        <v>19</v>
      </c>
      <c r="B19">
        <v>815732.429</v>
      </c>
      <c r="C19">
        <v>4106335.226</v>
      </c>
      <c r="D19">
        <v>261.404</v>
      </c>
      <c r="E19">
        <v>261.42</v>
      </c>
      <c r="F19">
        <v>0.016</v>
      </c>
      <c r="I19">
        <f t="shared" si="0"/>
        <v>0.016</v>
      </c>
      <c r="M19" s="3" t="s">
        <v>36</v>
      </c>
      <c r="N19" s="3">
        <v>20</v>
      </c>
      <c r="O19" s="7"/>
    </row>
    <row r="20" spans="1:14" ht="12.75">
      <c r="A20">
        <v>20</v>
      </c>
      <c r="B20">
        <v>836964.597</v>
      </c>
      <c r="C20">
        <v>4107497.626</v>
      </c>
      <c r="D20">
        <v>272.629</v>
      </c>
      <c r="E20">
        <v>272.61</v>
      </c>
      <c r="F20">
        <v>-0.019</v>
      </c>
      <c r="I20">
        <f t="shared" si="0"/>
        <v>0.019</v>
      </c>
      <c r="M20" s="3" t="s">
        <v>37</v>
      </c>
      <c r="N20" s="3">
        <v>0.078</v>
      </c>
    </row>
    <row r="21" spans="13:14" ht="13.5" thickBot="1">
      <c r="M21" s="28" t="s">
        <v>38</v>
      </c>
      <c r="N21" s="28">
        <v>-0.076</v>
      </c>
    </row>
    <row r="22" ht="12.75">
      <c r="N22">
        <v>0</v>
      </c>
    </row>
    <row r="23" spans="14:16" ht="12.75">
      <c r="N23" s="11"/>
      <c r="P23" s="12"/>
    </row>
    <row r="24" ht="12.75">
      <c r="P24" s="12"/>
    </row>
    <row r="25" spans="13:16" ht="12.75">
      <c r="M25" s="13" t="s">
        <v>42</v>
      </c>
      <c r="N25" s="1">
        <f>PERCENTILE(I1:I20,0.95)</f>
        <v>0.0761</v>
      </c>
      <c r="P25" s="12"/>
    </row>
    <row r="26" spans="13:16" ht="12.75">
      <c r="M26" s="6"/>
      <c r="N26" s="1"/>
      <c r="P26" s="12"/>
    </row>
    <row r="27" ht="12.75">
      <c r="P27" s="12"/>
    </row>
    <row r="28" spans="13:16" ht="12.75">
      <c r="M28" s="6" t="s">
        <v>27</v>
      </c>
      <c r="N28" s="1">
        <f>SQRT(SUMSQ(F1:F20)/COUNT(F1:F20))</f>
        <v>0.04110960958218893</v>
      </c>
      <c r="P28" s="12"/>
    </row>
    <row r="29" ht="12.75">
      <c r="P29" s="12"/>
    </row>
    <row r="30" spans="14:16" ht="12.75">
      <c r="N30" s="11"/>
      <c r="P30" s="12"/>
    </row>
    <row r="31" spans="14:16" ht="12.75">
      <c r="N31" s="11"/>
      <c r="P31" s="12"/>
    </row>
    <row r="32" spans="2:16" ht="12.75">
      <c r="B32" s="7"/>
      <c r="N32" s="11"/>
      <c r="P32" s="12"/>
    </row>
    <row r="33" spans="14:16" ht="12.75">
      <c r="N33" s="11"/>
      <c r="P33" s="12"/>
    </row>
    <row r="34" spans="14:16" ht="12.75">
      <c r="N34" s="11"/>
      <c r="P34" s="12"/>
    </row>
    <row r="35" spans="14:16" ht="12.75">
      <c r="N35" s="11"/>
      <c r="P35" s="12"/>
    </row>
    <row r="36" spans="14:16" ht="12.75">
      <c r="N36" s="11"/>
      <c r="P36" s="12"/>
    </row>
    <row r="37" spans="14:16" ht="12.75">
      <c r="N37" s="11"/>
      <c r="P37" s="12"/>
    </row>
    <row r="38" spans="14:16" ht="12.75">
      <c r="N38" s="11"/>
      <c r="P38" s="12"/>
    </row>
    <row r="39" spans="14:16" ht="12.75">
      <c r="N39" s="11"/>
      <c r="P39" s="12"/>
    </row>
    <row r="40" spans="14:16" ht="12.75">
      <c r="N40" s="11"/>
      <c r="P40" s="12"/>
    </row>
    <row r="41" spans="14:16" ht="12.75">
      <c r="N41" s="11"/>
      <c r="P41" s="12"/>
    </row>
    <row r="42" spans="14:16" ht="12.75">
      <c r="N42" s="11"/>
      <c r="P42" s="12"/>
    </row>
    <row r="43" spans="14:16" ht="12.75">
      <c r="N43" s="11"/>
      <c r="P43" s="12"/>
    </row>
    <row r="44" spans="14:16" ht="12.75">
      <c r="N44" s="11"/>
      <c r="P44" s="12"/>
    </row>
    <row r="45" spans="14:16" ht="12.75">
      <c r="N45" s="11"/>
      <c r="P45" s="12"/>
    </row>
    <row r="46" spans="14:16" ht="12.75">
      <c r="N46" s="11"/>
      <c r="P46" s="12"/>
    </row>
    <row r="47" spans="14:16" ht="12.75">
      <c r="N47" s="11"/>
      <c r="P47" s="12"/>
    </row>
    <row r="48" spans="14:16" ht="12.75">
      <c r="N48" s="11"/>
      <c r="P48" s="12"/>
    </row>
    <row r="50" ht="1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30" sqref="O30"/>
    </sheetView>
  </sheetViews>
  <sheetFormatPr defaultColWidth="9.140625" defaultRowHeight="12.75"/>
  <cols>
    <col min="12" max="12" width="6.140625" style="0" customWidth="1"/>
    <col min="13" max="13" width="17.421875" style="0" customWidth="1"/>
    <col min="14" max="14" width="16.57421875" style="0" customWidth="1"/>
  </cols>
  <sheetData>
    <row r="1" spans="1:4" ht="12.75">
      <c r="A1" t="s">
        <v>45</v>
      </c>
      <c r="B1" s="7" t="s">
        <v>46</v>
      </c>
      <c r="C1" t="s">
        <v>47</v>
      </c>
      <c r="D1" t="s">
        <v>48</v>
      </c>
    </row>
    <row r="2" spans="1:7" ht="12.75">
      <c r="A2" t="s">
        <v>3</v>
      </c>
      <c r="B2" s="7"/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ht="12.75">
      <c r="A3" t="s">
        <v>49</v>
      </c>
      <c r="B3" s="7" t="s">
        <v>10</v>
      </c>
      <c r="C3" t="s">
        <v>50</v>
      </c>
      <c r="D3" t="s">
        <v>11</v>
      </c>
      <c r="E3" t="s">
        <v>10</v>
      </c>
      <c r="F3" t="s">
        <v>10</v>
      </c>
      <c r="G3" t="s">
        <v>13</v>
      </c>
    </row>
    <row r="4" spans="1:9" ht="13.5" thickBot="1">
      <c r="A4" t="s">
        <v>67</v>
      </c>
      <c r="B4" s="7"/>
      <c r="C4">
        <v>834068.238</v>
      </c>
      <c r="D4">
        <v>4253766.373</v>
      </c>
      <c r="E4">
        <v>270.755</v>
      </c>
      <c r="F4">
        <v>270.8</v>
      </c>
      <c r="G4">
        <v>0.045</v>
      </c>
      <c r="I4">
        <f>ABS(G4)</f>
        <v>0.045</v>
      </c>
    </row>
    <row r="5" spans="1:14" ht="12.75">
      <c r="A5">
        <v>105</v>
      </c>
      <c r="B5" s="7"/>
      <c r="C5">
        <v>832320.417</v>
      </c>
      <c r="D5">
        <v>4245229.451</v>
      </c>
      <c r="E5">
        <v>303.49</v>
      </c>
      <c r="F5">
        <v>303.47</v>
      </c>
      <c r="G5">
        <v>-0.02</v>
      </c>
      <c r="I5">
        <f aca="true" t="shared" si="0" ref="I5:I26">ABS(G5)</f>
        <v>0.02</v>
      </c>
      <c r="M5" s="30" t="s">
        <v>21</v>
      </c>
      <c r="N5" s="30"/>
    </row>
    <row r="6" spans="1:14" ht="12.75">
      <c r="A6">
        <v>109</v>
      </c>
      <c r="B6" s="7"/>
      <c r="C6">
        <v>821520.267</v>
      </c>
      <c r="D6">
        <v>4245889.87</v>
      </c>
      <c r="E6">
        <v>306.981</v>
      </c>
      <c r="F6">
        <v>306.92</v>
      </c>
      <c r="G6">
        <v>-0.061</v>
      </c>
      <c r="I6">
        <f t="shared" si="0"/>
        <v>0.061</v>
      </c>
      <c r="M6" s="3"/>
      <c r="N6" s="3"/>
    </row>
    <row r="7" spans="1:14" ht="12.75">
      <c r="A7">
        <v>112</v>
      </c>
      <c r="B7" s="7"/>
      <c r="C7">
        <v>828377.653</v>
      </c>
      <c r="D7">
        <v>4237664.729</v>
      </c>
      <c r="E7">
        <v>335.935</v>
      </c>
      <c r="F7">
        <v>335.89</v>
      </c>
      <c r="G7">
        <v>-0.045</v>
      </c>
      <c r="I7">
        <f t="shared" si="0"/>
        <v>0.045</v>
      </c>
      <c r="M7" s="3" t="s">
        <v>22</v>
      </c>
      <c r="N7" s="3">
        <v>-0.034909090909090904</v>
      </c>
    </row>
    <row r="8" spans="1:14" ht="12.75">
      <c r="A8">
        <v>114</v>
      </c>
      <c r="B8" s="7"/>
      <c r="C8">
        <v>824555.019</v>
      </c>
      <c r="D8">
        <v>4222995.74</v>
      </c>
      <c r="E8">
        <v>331.764</v>
      </c>
      <c r="F8">
        <v>331.78</v>
      </c>
      <c r="G8">
        <v>0.016</v>
      </c>
      <c r="I8">
        <f t="shared" si="0"/>
        <v>0.016</v>
      </c>
      <c r="M8" s="3" t="s">
        <v>23</v>
      </c>
      <c r="N8" s="3">
        <v>0.010079534168380724</v>
      </c>
    </row>
    <row r="9" spans="1:14" ht="12.75">
      <c r="A9">
        <v>123</v>
      </c>
      <c r="B9" s="7"/>
      <c r="C9">
        <v>808860.191</v>
      </c>
      <c r="D9">
        <v>4212672.634</v>
      </c>
      <c r="E9">
        <v>310.668</v>
      </c>
      <c r="F9">
        <v>310.56</v>
      </c>
      <c r="G9">
        <v>-0.108</v>
      </c>
      <c r="I9">
        <f t="shared" si="0"/>
        <v>0.108</v>
      </c>
      <c r="M9" s="3" t="s">
        <v>25</v>
      </c>
      <c r="N9" s="3">
        <v>-0.043</v>
      </c>
    </row>
    <row r="10" spans="1:14" ht="12.75">
      <c r="A10">
        <v>126</v>
      </c>
      <c r="B10" s="7"/>
      <c r="C10">
        <v>826582.292</v>
      </c>
      <c r="D10">
        <v>4212931.646</v>
      </c>
      <c r="E10">
        <v>313.887</v>
      </c>
      <c r="F10">
        <v>313.84</v>
      </c>
      <c r="G10">
        <v>-0.047</v>
      </c>
      <c r="I10">
        <f t="shared" si="0"/>
        <v>0.047</v>
      </c>
      <c r="M10" s="3" t="s">
        <v>26</v>
      </c>
      <c r="N10" s="3">
        <v>-0.047</v>
      </c>
    </row>
    <row r="11" spans="1:14" ht="12.75">
      <c r="A11">
        <v>127</v>
      </c>
      <c r="B11" s="7"/>
      <c r="C11">
        <v>832975.547</v>
      </c>
      <c r="D11">
        <v>4215129.49</v>
      </c>
      <c r="E11">
        <v>326.108</v>
      </c>
      <c r="F11">
        <v>326.13</v>
      </c>
      <c r="G11">
        <v>0.022</v>
      </c>
      <c r="I11">
        <f t="shared" si="0"/>
        <v>0.022</v>
      </c>
      <c r="M11" s="3" t="s">
        <v>28</v>
      </c>
      <c r="N11" s="3">
        <v>0.0472772059150517</v>
      </c>
    </row>
    <row r="12" spans="1:14" ht="12.75">
      <c r="A12">
        <v>133</v>
      </c>
      <c r="B12" s="7"/>
      <c r="C12">
        <v>822376.774</v>
      </c>
      <c r="D12">
        <v>4197017.97</v>
      </c>
      <c r="E12">
        <v>316.008</v>
      </c>
      <c r="F12">
        <v>315.96</v>
      </c>
      <c r="G12">
        <v>-0.048</v>
      </c>
      <c r="I12">
        <f t="shared" si="0"/>
        <v>0.048</v>
      </c>
      <c r="M12" s="3" t="s">
        <v>29</v>
      </c>
      <c r="N12" s="3">
        <v>0.002235134199134199</v>
      </c>
    </row>
    <row r="13" spans="1:14" ht="12.75">
      <c r="A13">
        <v>139</v>
      </c>
      <c r="B13" s="7"/>
      <c r="C13">
        <v>831645.285</v>
      </c>
      <c r="D13">
        <v>4189337.134</v>
      </c>
      <c r="E13">
        <v>307.701</v>
      </c>
      <c r="F13">
        <v>307.63</v>
      </c>
      <c r="G13">
        <v>-0.071</v>
      </c>
      <c r="I13">
        <f t="shared" si="0"/>
        <v>0.071</v>
      </c>
      <c r="M13" s="3" t="s">
        <v>30</v>
      </c>
      <c r="N13" s="3">
        <v>-0.6929126803058785</v>
      </c>
    </row>
    <row r="14" spans="1:14" ht="12.75">
      <c r="A14">
        <v>143</v>
      </c>
      <c r="B14" s="7"/>
      <c r="C14">
        <v>817282.388</v>
      </c>
      <c r="D14">
        <v>4187115.076</v>
      </c>
      <c r="E14">
        <v>304.909</v>
      </c>
      <c r="F14">
        <v>304.93</v>
      </c>
      <c r="G14">
        <v>0.021</v>
      </c>
      <c r="I14">
        <f t="shared" si="0"/>
        <v>0.021</v>
      </c>
      <c r="M14" s="3" t="s">
        <v>31</v>
      </c>
      <c r="N14" s="3">
        <v>0.017425185824710056</v>
      </c>
    </row>
    <row r="15" spans="1:14" ht="12.75">
      <c r="A15">
        <v>147</v>
      </c>
      <c r="B15" s="7"/>
      <c r="C15">
        <v>830544.424</v>
      </c>
      <c r="D15">
        <v>4177120.049</v>
      </c>
      <c r="E15">
        <v>318.461</v>
      </c>
      <c r="F15">
        <v>318.42</v>
      </c>
      <c r="G15">
        <v>-0.041</v>
      </c>
      <c r="I15">
        <f t="shared" si="0"/>
        <v>0.041</v>
      </c>
      <c r="M15" s="3" t="s">
        <v>32</v>
      </c>
      <c r="N15" s="3">
        <v>0.16899999999999998</v>
      </c>
    </row>
    <row r="16" spans="1:14" ht="12.75">
      <c r="A16">
        <v>151</v>
      </c>
      <c r="B16" s="7"/>
      <c r="C16">
        <v>825241.66</v>
      </c>
      <c r="D16">
        <v>4159955.972</v>
      </c>
      <c r="E16">
        <v>301.191</v>
      </c>
      <c r="F16">
        <v>301.22</v>
      </c>
      <c r="G16">
        <v>0.029</v>
      </c>
      <c r="I16">
        <f t="shared" si="0"/>
        <v>0.029</v>
      </c>
      <c r="M16" s="3" t="s">
        <v>33</v>
      </c>
      <c r="N16" s="3">
        <v>-0.124</v>
      </c>
    </row>
    <row r="17" spans="1:14" ht="12.75">
      <c r="A17">
        <v>154</v>
      </c>
      <c r="B17" s="7"/>
      <c r="C17">
        <v>807837.646</v>
      </c>
      <c r="D17">
        <v>4180315.967</v>
      </c>
      <c r="E17">
        <v>302.852</v>
      </c>
      <c r="F17">
        <v>302.8</v>
      </c>
      <c r="G17">
        <v>-0.052</v>
      </c>
      <c r="I17">
        <f t="shared" si="0"/>
        <v>0.052</v>
      </c>
      <c r="M17" s="3" t="s">
        <v>34</v>
      </c>
      <c r="N17" s="3">
        <v>0.045</v>
      </c>
    </row>
    <row r="18" spans="1:14" ht="12.75">
      <c r="A18">
        <v>157</v>
      </c>
      <c r="B18" s="7"/>
      <c r="C18">
        <v>829653.259</v>
      </c>
      <c r="D18">
        <v>4160135.876</v>
      </c>
      <c r="E18">
        <v>270.367</v>
      </c>
      <c r="F18">
        <v>270.33</v>
      </c>
      <c r="G18">
        <v>-0.037</v>
      </c>
      <c r="I18">
        <f t="shared" si="0"/>
        <v>0.037</v>
      </c>
      <c r="M18" s="3" t="s">
        <v>35</v>
      </c>
      <c r="N18" s="3">
        <v>-0.7679999999999999</v>
      </c>
    </row>
    <row r="19" spans="1:14" ht="12.75">
      <c r="A19">
        <v>159</v>
      </c>
      <c r="B19" s="7"/>
      <c r="C19">
        <v>839950.54</v>
      </c>
      <c r="D19">
        <v>4155387.837</v>
      </c>
      <c r="E19">
        <v>262.258</v>
      </c>
      <c r="F19">
        <v>262.29</v>
      </c>
      <c r="G19">
        <v>0.032</v>
      </c>
      <c r="I19">
        <f t="shared" si="0"/>
        <v>0.032</v>
      </c>
      <c r="M19" s="3" t="s">
        <v>36</v>
      </c>
      <c r="N19" s="3">
        <v>22</v>
      </c>
    </row>
    <row r="20" spans="1:14" ht="12.75">
      <c r="A20">
        <v>166</v>
      </c>
      <c r="B20" s="7"/>
      <c r="C20">
        <v>810084.492</v>
      </c>
      <c r="D20">
        <v>4164222.427</v>
      </c>
      <c r="E20">
        <v>300.678</v>
      </c>
      <c r="F20">
        <v>300.58</v>
      </c>
      <c r="G20">
        <v>-0.098</v>
      </c>
      <c r="I20">
        <f t="shared" si="0"/>
        <v>0.098</v>
      </c>
      <c r="M20" s="3" t="s">
        <v>37</v>
      </c>
      <c r="N20" s="3">
        <v>0.045</v>
      </c>
    </row>
    <row r="21" spans="1:14" ht="13.5" thickBot="1">
      <c r="A21">
        <v>171</v>
      </c>
      <c r="B21" s="7"/>
      <c r="C21">
        <v>809366.817</v>
      </c>
      <c r="D21">
        <v>4138137.743</v>
      </c>
      <c r="E21">
        <v>274.696</v>
      </c>
      <c r="F21">
        <v>274.68</v>
      </c>
      <c r="G21">
        <v>-0.016</v>
      </c>
      <c r="I21">
        <f t="shared" si="0"/>
        <v>0.016</v>
      </c>
      <c r="M21" s="28" t="s">
        <v>38</v>
      </c>
      <c r="N21" s="28">
        <v>-0.124</v>
      </c>
    </row>
    <row r="22" spans="1:14" ht="12.75">
      <c r="A22">
        <v>176</v>
      </c>
      <c r="B22" s="7"/>
      <c r="C22">
        <v>840189.751</v>
      </c>
      <c r="D22">
        <v>4144434.245</v>
      </c>
      <c r="E22">
        <v>265.365</v>
      </c>
      <c r="F22">
        <v>265.33</v>
      </c>
      <c r="G22">
        <v>-0.035</v>
      </c>
      <c r="I22">
        <f t="shared" si="0"/>
        <v>0.035</v>
      </c>
      <c r="N22" s="1">
        <v>0</v>
      </c>
    </row>
    <row r="23" spans="1:14" ht="12.75">
      <c r="A23">
        <v>181</v>
      </c>
      <c r="B23" s="7"/>
      <c r="C23">
        <v>823667.728</v>
      </c>
      <c r="D23">
        <v>4110085.32</v>
      </c>
      <c r="E23">
        <v>288.474</v>
      </c>
      <c r="F23">
        <v>288.35</v>
      </c>
      <c r="G23">
        <v>-0.124</v>
      </c>
      <c r="I23">
        <f t="shared" si="0"/>
        <v>0.124</v>
      </c>
      <c r="N23" s="1"/>
    </row>
    <row r="24" spans="1:14" ht="12.75">
      <c r="A24">
        <v>184</v>
      </c>
      <c r="B24" s="7"/>
      <c r="C24">
        <v>810700.937</v>
      </c>
      <c r="D24">
        <v>4112329.622</v>
      </c>
      <c r="E24">
        <v>230.913</v>
      </c>
      <c r="F24">
        <v>230.83</v>
      </c>
      <c r="G24">
        <v>-0.083</v>
      </c>
      <c r="I24">
        <f t="shared" si="0"/>
        <v>0.083</v>
      </c>
      <c r="N24" s="1"/>
    </row>
    <row r="25" spans="1:14" ht="12.75">
      <c r="A25" t="s">
        <v>68</v>
      </c>
      <c r="B25" s="7"/>
      <c r="C25">
        <v>833161.786</v>
      </c>
      <c r="D25">
        <v>4118047.863</v>
      </c>
      <c r="E25">
        <v>260.817</v>
      </c>
      <c r="F25">
        <v>260.77</v>
      </c>
      <c r="G25">
        <v>-0.047</v>
      </c>
      <c r="I25">
        <f t="shared" si="0"/>
        <v>0.047</v>
      </c>
      <c r="M25" s="3" t="s">
        <v>42</v>
      </c>
      <c r="N25" s="1">
        <f>PERCENTILE(I4:I25,0.95)</f>
        <v>0.10749999999999998</v>
      </c>
    </row>
    <row r="26" spans="2:15" ht="12.75">
      <c r="B26" s="7"/>
      <c r="C26" s="2"/>
      <c r="D26" s="2"/>
      <c r="E26" s="2"/>
      <c r="I26">
        <f t="shared" si="0"/>
        <v>0</v>
      </c>
      <c r="M26" t="s">
        <v>43</v>
      </c>
      <c r="N26" s="1">
        <f>N28*1.96</f>
        <v>0.11348013778951482</v>
      </c>
      <c r="O26" t="s">
        <v>44</v>
      </c>
    </row>
    <row r="27" spans="2:3" ht="12.75">
      <c r="B27" s="7"/>
      <c r="C27" s="7"/>
    </row>
    <row r="28" spans="2:14" ht="12.75">
      <c r="B28" s="7"/>
      <c r="C28" s="7"/>
      <c r="M28" s="6" t="s">
        <v>27</v>
      </c>
      <c r="N28" s="1">
        <f>SQRT(SUMSQ(G4:G25)/COUNT(G4:G25))</f>
        <v>0.05789802948444634</v>
      </c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8" ht="12.75">
      <c r="B35" s="7"/>
      <c r="C35" s="7"/>
      <c r="H35">
        <f>COUNT(I4:I29)</f>
        <v>23</v>
      </c>
    </row>
    <row r="36" spans="2:3" ht="12.75">
      <c r="B36" s="7"/>
      <c r="C36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59"/>
  <sheetViews>
    <sheetView zoomScalePageLayoutView="0" workbookViewId="0" topLeftCell="A1">
      <selection activeCell="A4" sqref="A4:A25"/>
    </sheetView>
  </sheetViews>
  <sheetFormatPr defaultColWidth="9.140625" defaultRowHeight="12.75"/>
  <cols>
    <col min="1" max="1" width="7.421875" style="0" customWidth="1"/>
    <col min="2" max="2" width="9.140625" style="7" customWidth="1"/>
    <col min="3" max="3" width="14.140625" style="0" customWidth="1"/>
    <col min="4" max="4" width="12.00390625" style="0" customWidth="1"/>
    <col min="6" max="6" width="8.00390625" style="0" customWidth="1"/>
    <col min="7" max="7" width="6.57421875" style="0" customWidth="1"/>
    <col min="12" max="12" width="10.421875" style="0" customWidth="1"/>
    <col min="13" max="13" width="16.140625" style="0" customWidth="1"/>
    <col min="14" max="14" width="14.421875" style="0" customWidth="1"/>
  </cols>
  <sheetData>
    <row r="1" spans="1:4" ht="12.75">
      <c r="A1" t="s">
        <v>45</v>
      </c>
      <c r="B1" s="7" t="s">
        <v>46</v>
      </c>
      <c r="C1" t="s">
        <v>47</v>
      </c>
      <c r="D1" t="s">
        <v>48</v>
      </c>
    </row>
    <row r="2" spans="1:7" ht="12.75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ht="12.75">
      <c r="A3" t="s">
        <v>49</v>
      </c>
      <c r="B3" s="7" t="s">
        <v>10</v>
      </c>
      <c r="C3" t="s">
        <v>50</v>
      </c>
      <c r="D3" t="s">
        <v>11</v>
      </c>
      <c r="E3" t="s">
        <v>10</v>
      </c>
      <c r="F3" t="s">
        <v>10</v>
      </c>
      <c r="G3" t="s">
        <v>13</v>
      </c>
    </row>
    <row r="4" spans="1:9" ht="13.5" thickBot="1">
      <c r="A4" t="s">
        <v>70</v>
      </c>
      <c r="C4">
        <v>827732.011</v>
      </c>
      <c r="D4">
        <v>4253348.393</v>
      </c>
      <c r="E4">
        <v>310.153</v>
      </c>
      <c r="F4">
        <v>310.13</v>
      </c>
      <c r="G4">
        <v>-0.023</v>
      </c>
      <c r="I4">
        <f aca="true" t="shared" si="0" ref="I4:I25">ABS(G4)</f>
        <v>0.023</v>
      </c>
    </row>
    <row r="5" spans="1:14" ht="12.75">
      <c r="A5">
        <v>107</v>
      </c>
      <c r="C5">
        <v>822624.691</v>
      </c>
      <c r="D5">
        <v>4241006.258</v>
      </c>
      <c r="E5">
        <v>312.31</v>
      </c>
      <c r="F5">
        <v>312.28</v>
      </c>
      <c r="G5">
        <v>-0.03</v>
      </c>
      <c r="I5">
        <f t="shared" si="0"/>
        <v>0.03</v>
      </c>
      <c r="M5" s="30" t="s">
        <v>21</v>
      </c>
      <c r="N5" s="30"/>
    </row>
    <row r="6" spans="1:14" ht="12.75">
      <c r="A6">
        <v>113</v>
      </c>
      <c r="C6">
        <v>820135.639</v>
      </c>
      <c r="D6">
        <v>4224452.9</v>
      </c>
      <c r="E6">
        <v>333.305</v>
      </c>
      <c r="F6">
        <v>333.26</v>
      </c>
      <c r="G6">
        <v>-0.045</v>
      </c>
      <c r="I6">
        <f t="shared" si="0"/>
        <v>0.045</v>
      </c>
      <c r="M6" s="3"/>
      <c r="N6" s="3"/>
    </row>
    <row r="7" spans="1:14" ht="12.75">
      <c r="A7">
        <v>118</v>
      </c>
      <c r="C7">
        <v>806947.128</v>
      </c>
      <c r="D7">
        <v>4231995.183</v>
      </c>
      <c r="E7">
        <v>336.591</v>
      </c>
      <c r="F7">
        <v>336.51</v>
      </c>
      <c r="G7">
        <v>-0.081</v>
      </c>
      <c r="I7">
        <f t="shared" si="0"/>
        <v>0.081</v>
      </c>
      <c r="M7" s="3" t="s">
        <v>22</v>
      </c>
      <c r="N7" s="3">
        <v>0.001272727272727272</v>
      </c>
    </row>
    <row r="8" spans="1:14" ht="12.75">
      <c r="A8">
        <v>119</v>
      </c>
      <c r="C8">
        <v>834888.624</v>
      </c>
      <c r="D8">
        <v>4228221.577</v>
      </c>
      <c r="E8">
        <v>355.45</v>
      </c>
      <c r="F8">
        <v>355.47</v>
      </c>
      <c r="G8">
        <v>0.02</v>
      </c>
      <c r="I8">
        <f t="shared" si="0"/>
        <v>0.02</v>
      </c>
      <c r="M8" s="3" t="s">
        <v>23</v>
      </c>
      <c r="N8" s="3">
        <v>0.01148765228656683</v>
      </c>
    </row>
    <row r="9" spans="1:14" ht="12.75">
      <c r="A9">
        <v>121</v>
      </c>
      <c r="C9">
        <v>811618.906</v>
      </c>
      <c r="D9">
        <v>4227342.299</v>
      </c>
      <c r="E9">
        <v>325.122</v>
      </c>
      <c r="F9">
        <v>325.21</v>
      </c>
      <c r="G9">
        <v>0.088</v>
      </c>
      <c r="I9">
        <f t="shared" si="0"/>
        <v>0.088</v>
      </c>
      <c r="M9" s="3" t="s">
        <v>25</v>
      </c>
      <c r="N9" s="3">
        <v>-0.0105</v>
      </c>
    </row>
    <row r="10" spans="1:14" ht="12.75">
      <c r="A10">
        <v>125</v>
      </c>
      <c r="C10">
        <v>821916.72</v>
      </c>
      <c r="D10">
        <v>4208324.731</v>
      </c>
      <c r="E10">
        <v>314.949</v>
      </c>
      <c r="F10">
        <v>314.89</v>
      </c>
      <c r="G10">
        <v>-0.059</v>
      </c>
      <c r="I10">
        <f t="shared" si="0"/>
        <v>0.059</v>
      </c>
      <c r="M10" s="3" t="s">
        <v>26</v>
      </c>
      <c r="N10" s="3" t="e">
        <v>#N/A</v>
      </c>
    </row>
    <row r="11" spans="1:14" ht="12.75">
      <c r="A11">
        <v>129</v>
      </c>
      <c r="C11">
        <v>825245.339</v>
      </c>
      <c r="D11">
        <v>4203616.54</v>
      </c>
      <c r="E11">
        <v>313.964</v>
      </c>
      <c r="F11">
        <v>313.96</v>
      </c>
      <c r="G11">
        <v>-0.004</v>
      </c>
      <c r="I11">
        <f t="shared" si="0"/>
        <v>0.004</v>
      </c>
      <c r="M11" s="3" t="s">
        <v>28</v>
      </c>
      <c r="N11" s="3">
        <v>0.05388186532828472</v>
      </c>
    </row>
    <row r="12" spans="1:14" ht="12.75">
      <c r="A12">
        <v>132</v>
      </c>
      <c r="C12">
        <v>828811.9</v>
      </c>
      <c r="D12">
        <v>4197264.417</v>
      </c>
      <c r="E12">
        <v>328.305</v>
      </c>
      <c r="F12">
        <v>328.28</v>
      </c>
      <c r="G12">
        <v>-0.025</v>
      </c>
      <c r="I12">
        <f t="shared" si="0"/>
        <v>0.025</v>
      </c>
      <c r="M12" s="3" t="s">
        <v>29</v>
      </c>
      <c r="N12" s="3">
        <v>0.0029032554112554112</v>
      </c>
    </row>
    <row r="13" spans="1:14" ht="12.75">
      <c r="A13">
        <v>134</v>
      </c>
      <c r="C13">
        <v>821822.904</v>
      </c>
      <c r="D13">
        <v>4192163.621</v>
      </c>
      <c r="E13">
        <v>308.455</v>
      </c>
      <c r="F13">
        <v>308.53</v>
      </c>
      <c r="G13">
        <v>0.075</v>
      </c>
      <c r="I13">
        <f t="shared" si="0"/>
        <v>0.075</v>
      </c>
      <c r="M13" s="3" t="s">
        <v>30</v>
      </c>
      <c r="N13" s="3">
        <v>-1.1558802075512729</v>
      </c>
    </row>
    <row r="14" spans="1:14" ht="12.75">
      <c r="A14">
        <v>138</v>
      </c>
      <c r="C14">
        <v>813402.215</v>
      </c>
      <c r="D14">
        <v>4197913.396</v>
      </c>
      <c r="E14">
        <v>288.424</v>
      </c>
      <c r="F14">
        <v>288.37</v>
      </c>
      <c r="G14">
        <v>-0.054</v>
      </c>
      <c r="I14">
        <f t="shared" si="0"/>
        <v>0.054</v>
      </c>
      <c r="M14" s="3" t="s">
        <v>31</v>
      </c>
      <c r="N14" s="3">
        <v>0.3148567761292555</v>
      </c>
    </row>
    <row r="15" spans="1:14" ht="12.75">
      <c r="A15">
        <v>142</v>
      </c>
      <c r="C15">
        <v>822966.446</v>
      </c>
      <c r="D15">
        <v>4176840.736</v>
      </c>
      <c r="E15">
        <v>301.947</v>
      </c>
      <c r="F15">
        <v>301.9</v>
      </c>
      <c r="G15">
        <v>-0.047</v>
      </c>
      <c r="I15">
        <f t="shared" si="0"/>
        <v>0.047</v>
      </c>
      <c r="M15" s="3" t="s">
        <v>32</v>
      </c>
      <c r="N15" s="3">
        <v>0.175</v>
      </c>
    </row>
    <row r="16" spans="1:14" ht="12.75">
      <c r="A16">
        <v>149</v>
      </c>
      <c r="C16">
        <v>838961.159</v>
      </c>
      <c r="D16">
        <v>4168577.381</v>
      </c>
      <c r="E16">
        <v>297.912</v>
      </c>
      <c r="F16">
        <v>297.98</v>
      </c>
      <c r="G16">
        <v>0.068</v>
      </c>
      <c r="I16">
        <f t="shared" si="0"/>
        <v>0.068</v>
      </c>
      <c r="M16" s="3" t="s">
        <v>33</v>
      </c>
      <c r="N16" s="3">
        <v>-0.081</v>
      </c>
    </row>
    <row r="17" spans="1:14" ht="12.75">
      <c r="A17">
        <v>155</v>
      </c>
      <c r="C17">
        <v>812623.53</v>
      </c>
      <c r="D17">
        <v>4170763.409</v>
      </c>
      <c r="E17">
        <v>293.976</v>
      </c>
      <c r="F17">
        <v>294</v>
      </c>
      <c r="G17">
        <v>0.024</v>
      </c>
      <c r="I17">
        <f t="shared" si="0"/>
        <v>0.024</v>
      </c>
      <c r="M17" s="3" t="s">
        <v>34</v>
      </c>
      <c r="N17" s="3">
        <v>0.094</v>
      </c>
    </row>
    <row r="18" spans="1:14" ht="12.75">
      <c r="A18">
        <v>156</v>
      </c>
      <c r="C18">
        <v>825725.236</v>
      </c>
      <c r="D18">
        <v>4142196.462</v>
      </c>
      <c r="E18">
        <v>280.699</v>
      </c>
      <c r="F18">
        <v>280.7</v>
      </c>
      <c r="G18">
        <v>0.001</v>
      </c>
      <c r="I18">
        <f t="shared" si="0"/>
        <v>0.001</v>
      </c>
      <c r="M18" s="3" t="s">
        <v>35</v>
      </c>
      <c r="N18" s="3">
        <v>0.027999999999999983</v>
      </c>
    </row>
    <row r="19" spans="1:14" ht="12.75">
      <c r="A19">
        <v>162</v>
      </c>
      <c r="C19">
        <v>826847.574</v>
      </c>
      <c r="D19">
        <v>4148730.386</v>
      </c>
      <c r="E19">
        <v>283.966</v>
      </c>
      <c r="F19">
        <v>284.01</v>
      </c>
      <c r="G19">
        <v>0.044</v>
      </c>
      <c r="I19">
        <f t="shared" si="0"/>
        <v>0.044</v>
      </c>
      <c r="M19" s="3" t="s">
        <v>36</v>
      </c>
      <c r="N19" s="3">
        <v>22</v>
      </c>
    </row>
    <row r="20" spans="1:14" ht="12.75">
      <c r="A20">
        <v>168</v>
      </c>
      <c r="C20">
        <v>835534.134</v>
      </c>
      <c r="D20">
        <v>4139360.508</v>
      </c>
      <c r="E20">
        <v>278.365</v>
      </c>
      <c r="F20">
        <v>278.33</v>
      </c>
      <c r="G20">
        <v>-0.035</v>
      </c>
      <c r="I20">
        <f t="shared" si="0"/>
        <v>0.035</v>
      </c>
      <c r="M20" s="3" t="s">
        <v>37</v>
      </c>
      <c r="N20" s="3">
        <v>0.094</v>
      </c>
    </row>
    <row r="21" spans="1:14" ht="13.5" thickBot="1">
      <c r="A21">
        <v>170</v>
      </c>
      <c r="C21">
        <v>817721.592</v>
      </c>
      <c r="D21">
        <v>4141840.246</v>
      </c>
      <c r="E21">
        <v>289.786</v>
      </c>
      <c r="F21">
        <v>289.88</v>
      </c>
      <c r="G21">
        <v>0.094</v>
      </c>
      <c r="I21">
        <f t="shared" si="0"/>
        <v>0.094</v>
      </c>
      <c r="M21" s="28" t="s">
        <v>38</v>
      </c>
      <c r="N21" s="28">
        <v>-0.081</v>
      </c>
    </row>
    <row r="22" spans="1:14" ht="12.75">
      <c r="A22">
        <v>174</v>
      </c>
      <c r="C22">
        <v>827995.091</v>
      </c>
      <c r="D22">
        <v>4125992.469</v>
      </c>
      <c r="E22">
        <v>279.603</v>
      </c>
      <c r="F22">
        <v>279.64</v>
      </c>
      <c r="G22">
        <v>0.037</v>
      </c>
      <c r="I22">
        <f t="shared" si="0"/>
        <v>0.037</v>
      </c>
      <c r="N22" s="1">
        <v>0</v>
      </c>
    </row>
    <row r="23" spans="1:14" ht="12.75">
      <c r="A23">
        <v>180</v>
      </c>
      <c r="C23">
        <v>828536.173</v>
      </c>
      <c r="D23">
        <v>4109811.808</v>
      </c>
      <c r="E23">
        <v>272.914</v>
      </c>
      <c r="F23">
        <v>272.98</v>
      </c>
      <c r="G23">
        <v>0.066</v>
      </c>
      <c r="I23">
        <f t="shared" si="0"/>
        <v>0.066</v>
      </c>
      <c r="N23" s="1"/>
    </row>
    <row r="24" spans="1:14" ht="12.75">
      <c r="A24">
        <v>183</v>
      </c>
      <c r="C24">
        <v>815296.796</v>
      </c>
      <c r="D24">
        <v>4117294.979</v>
      </c>
      <c r="E24">
        <v>243.827</v>
      </c>
      <c r="F24">
        <v>243.81</v>
      </c>
      <c r="G24">
        <v>-0.017</v>
      </c>
      <c r="I24">
        <f t="shared" si="0"/>
        <v>0.017</v>
      </c>
      <c r="N24" s="1"/>
    </row>
    <row r="25" spans="1:14" ht="12.75">
      <c r="A25" t="s">
        <v>69</v>
      </c>
      <c r="C25">
        <v>843355.391</v>
      </c>
      <c r="D25">
        <v>4107233.715</v>
      </c>
      <c r="E25">
        <v>263.759</v>
      </c>
      <c r="F25">
        <v>263.69</v>
      </c>
      <c r="G25">
        <v>-0.069</v>
      </c>
      <c r="I25">
        <f t="shared" si="0"/>
        <v>0.069</v>
      </c>
      <c r="M25" s="3" t="s">
        <v>42</v>
      </c>
      <c r="N25" s="1">
        <f>PERCENTILE(I4:I25,0.95)</f>
        <v>0.08764999999999999</v>
      </c>
    </row>
    <row r="26" spans="3:9" ht="12.75">
      <c r="C26" s="2"/>
      <c r="D26" s="2"/>
      <c r="E26" s="2"/>
      <c r="I26">
        <f>ABS(G26)</f>
        <v>0</v>
      </c>
    </row>
    <row r="27" ht="12.75">
      <c r="C27" s="7"/>
    </row>
    <row r="28" spans="3:14" ht="12.75">
      <c r="C28" s="7"/>
      <c r="M28" s="6" t="s">
        <v>27</v>
      </c>
      <c r="N28" s="1">
        <f>SQRT(SUMSQ(G4:G25)/COUNT(G4:G25))</f>
        <v>0.05265841899363378</v>
      </c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spans="3:8" ht="12.75">
      <c r="C35" s="7"/>
      <c r="H35">
        <f>COUNT(I4:I29)</f>
        <v>23</v>
      </c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spans="1:3" ht="12.75">
      <c r="A42" s="14"/>
      <c r="B42" s="15"/>
      <c r="C42" s="5"/>
    </row>
    <row r="43" spans="1:3" ht="12.75">
      <c r="A43" s="3"/>
      <c r="C43" s="3"/>
    </row>
    <row r="44" spans="1:3" ht="12.75">
      <c r="A44" s="3"/>
      <c r="C44" s="16"/>
    </row>
    <row r="45" spans="1:3" ht="12.75">
      <c r="A45" s="3"/>
      <c r="C45" s="16"/>
    </row>
    <row r="46" spans="1:7" ht="12.75">
      <c r="A46" s="3"/>
      <c r="C46" s="16"/>
      <c r="F46" s="6"/>
      <c r="G46" s="7"/>
    </row>
    <row r="47" spans="1:3" ht="12.75">
      <c r="A47" s="3"/>
      <c r="C47" s="16"/>
    </row>
    <row r="48" spans="1:3" ht="12.75">
      <c r="A48" s="3"/>
      <c r="C48" s="16"/>
    </row>
    <row r="49" spans="1:3" ht="12.75">
      <c r="A49" s="3"/>
      <c r="C49" s="16"/>
    </row>
    <row r="50" spans="1:3" ht="12.75">
      <c r="A50" s="3"/>
      <c r="C50" s="16"/>
    </row>
    <row r="51" spans="1:3" ht="12.75">
      <c r="A51" s="3"/>
      <c r="C51" s="16"/>
    </row>
    <row r="52" spans="1:3" ht="12.75">
      <c r="A52" s="3"/>
      <c r="C52" s="16"/>
    </row>
    <row r="53" spans="1:2" ht="12.75">
      <c r="A53" s="3"/>
      <c r="B53" s="16"/>
    </row>
    <row r="54" spans="1:2" ht="12.75">
      <c r="A54" s="3"/>
      <c r="B54" s="16"/>
    </row>
    <row r="55" spans="1:2" ht="12.75">
      <c r="A55" s="3"/>
      <c r="B55" s="16"/>
    </row>
    <row r="56" spans="1:2" ht="12.75">
      <c r="A56" s="3"/>
      <c r="B56" s="16"/>
    </row>
    <row r="57" spans="1:2" ht="12.75">
      <c r="A57" s="3"/>
      <c r="B57" s="16"/>
    </row>
    <row r="58" spans="1:2" ht="12.75">
      <c r="A58" s="3"/>
      <c r="B58" s="16"/>
    </row>
    <row r="59" spans="1:2" ht="12.75">
      <c r="A59" s="8"/>
      <c r="B59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7.421875" style="0" customWidth="1"/>
    <col min="2" max="2" width="9.140625" style="7" customWidth="1"/>
    <col min="3" max="3" width="14.140625" style="0" customWidth="1"/>
    <col min="4" max="4" width="12.00390625" style="0" customWidth="1"/>
    <col min="6" max="6" width="8.00390625" style="0" customWidth="1"/>
    <col min="7" max="7" width="6.57421875" style="0" customWidth="1"/>
    <col min="13" max="13" width="15.140625" style="0" customWidth="1"/>
    <col min="14" max="14" width="14.00390625" style="0" customWidth="1"/>
    <col min="18" max="18" width="10.57421875" style="0" customWidth="1"/>
  </cols>
  <sheetData>
    <row r="1" spans="1:4" ht="12.75">
      <c r="A1" t="s">
        <v>45</v>
      </c>
      <c r="B1" s="7" t="s">
        <v>46</v>
      </c>
      <c r="C1" t="s">
        <v>47</v>
      </c>
      <c r="D1" t="s">
        <v>48</v>
      </c>
    </row>
    <row r="2" spans="1:14" ht="12.75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M2" s="8"/>
      <c r="N2" s="8"/>
    </row>
    <row r="3" spans="1:14" ht="12.75">
      <c r="A3" t="s">
        <v>49</v>
      </c>
      <c r="B3" s="7" t="s">
        <v>10</v>
      </c>
      <c r="C3" t="s">
        <v>50</v>
      </c>
      <c r="D3" t="s">
        <v>11</v>
      </c>
      <c r="E3" t="s">
        <v>10</v>
      </c>
      <c r="F3" t="s">
        <v>10</v>
      </c>
      <c r="G3" t="s">
        <v>13</v>
      </c>
      <c r="M3" s="9"/>
      <c r="N3" s="9"/>
    </row>
    <row r="4" spans="1:14" ht="13.5" thickBot="1">
      <c r="A4">
        <v>201</v>
      </c>
      <c r="C4">
        <v>693768.368</v>
      </c>
      <c r="D4">
        <v>4209579.42</v>
      </c>
      <c r="E4">
        <v>436.77</v>
      </c>
      <c r="F4">
        <v>0</v>
      </c>
      <c r="G4">
        <v>0</v>
      </c>
      <c r="I4">
        <f>ABS(G4)</f>
        <v>0</v>
      </c>
      <c r="M4" s="3"/>
      <c r="N4" s="3"/>
    </row>
    <row r="5" spans="1:14" ht="12.75">
      <c r="A5">
        <v>202</v>
      </c>
      <c r="C5">
        <v>700654.821</v>
      </c>
      <c r="D5">
        <v>4216257.101</v>
      </c>
      <c r="E5">
        <v>451.332</v>
      </c>
      <c r="F5">
        <v>451.27</v>
      </c>
      <c r="G5">
        <v>0</v>
      </c>
      <c r="I5">
        <f aca="true" t="shared" si="0" ref="I5:I25">ABS(G5)</f>
        <v>0</v>
      </c>
      <c r="M5" s="30" t="s">
        <v>21</v>
      </c>
      <c r="N5" s="30"/>
    </row>
    <row r="6" spans="1:14" ht="12.75">
      <c r="A6">
        <v>203</v>
      </c>
      <c r="C6">
        <v>708991.278</v>
      </c>
      <c r="D6">
        <v>4205372.048</v>
      </c>
      <c r="E6">
        <v>450.383</v>
      </c>
      <c r="F6">
        <v>450.48</v>
      </c>
      <c r="G6">
        <v>0</v>
      </c>
      <c r="I6">
        <f t="shared" si="0"/>
        <v>0</v>
      </c>
      <c r="M6" s="3"/>
      <c r="N6" s="3"/>
    </row>
    <row r="7" spans="1:14" ht="12.75">
      <c r="A7">
        <v>204</v>
      </c>
      <c r="C7">
        <v>701264.759</v>
      </c>
      <c r="D7">
        <v>4178986.259</v>
      </c>
      <c r="E7">
        <v>428.776</v>
      </c>
      <c r="F7">
        <v>428.74</v>
      </c>
      <c r="G7">
        <v>0</v>
      </c>
      <c r="I7">
        <f t="shared" si="0"/>
        <v>0</v>
      </c>
      <c r="M7" s="3" t="s">
        <v>22</v>
      </c>
      <c r="N7" s="3">
        <v>-0.007611111111111112</v>
      </c>
    </row>
    <row r="8" spans="1:14" ht="12.75">
      <c r="A8">
        <v>205</v>
      </c>
      <c r="C8">
        <v>707470.451</v>
      </c>
      <c r="D8">
        <v>4187391.927</v>
      </c>
      <c r="E8">
        <v>457.498</v>
      </c>
      <c r="F8">
        <v>457.56</v>
      </c>
      <c r="G8">
        <v>0</v>
      </c>
      <c r="I8">
        <f t="shared" si="0"/>
        <v>0</v>
      </c>
      <c r="M8" s="3" t="s">
        <v>23</v>
      </c>
      <c r="N8" s="3">
        <v>0.016190479508796644</v>
      </c>
    </row>
    <row r="9" spans="1:14" ht="12.75">
      <c r="A9">
        <v>206</v>
      </c>
      <c r="C9">
        <v>707500.608</v>
      </c>
      <c r="D9">
        <v>4156750.515</v>
      </c>
      <c r="E9">
        <v>448.932</v>
      </c>
      <c r="F9">
        <v>448.93</v>
      </c>
      <c r="G9">
        <v>0</v>
      </c>
      <c r="I9">
        <f t="shared" si="0"/>
        <v>0</v>
      </c>
      <c r="M9" s="3" t="s">
        <v>25</v>
      </c>
      <c r="N9" s="3">
        <v>-0.024</v>
      </c>
    </row>
    <row r="10" spans="1:14" ht="12.75">
      <c r="A10">
        <v>207</v>
      </c>
      <c r="C10">
        <v>696750.247</v>
      </c>
      <c r="D10">
        <v>4166094.065</v>
      </c>
      <c r="E10">
        <v>403.796</v>
      </c>
      <c r="F10">
        <v>403.79</v>
      </c>
      <c r="G10">
        <v>0</v>
      </c>
      <c r="I10">
        <f t="shared" si="0"/>
        <v>0</v>
      </c>
      <c r="M10" s="3" t="s">
        <v>26</v>
      </c>
      <c r="N10" s="3">
        <v>0.004</v>
      </c>
    </row>
    <row r="11" spans="1:14" ht="12.75">
      <c r="A11">
        <v>208</v>
      </c>
      <c r="C11">
        <v>686873.106</v>
      </c>
      <c r="D11">
        <v>4173070.315</v>
      </c>
      <c r="E11">
        <v>403.338</v>
      </c>
      <c r="F11">
        <v>403.31</v>
      </c>
      <c r="G11">
        <v>0</v>
      </c>
      <c r="I11">
        <f t="shared" si="0"/>
        <v>0</v>
      </c>
      <c r="M11" s="3" t="s">
        <v>28</v>
      </c>
      <c r="N11" s="3">
        <v>0.06869038710799169</v>
      </c>
    </row>
    <row r="12" spans="1:14" ht="12.75">
      <c r="A12">
        <v>209</v>
      </c>
      <c r="C12">
        <v>692934.289</v>
      </c>
      <c r="D12">
        <v>4182166.115</v>
      </c>
      <c r="E12">
        <v>414.921</v>
      </c>
      <c r="F12">
        <v>414.87</v>
      </c>
      <c r="G12">
        <v>0</v>
      </c>
      <c r="I12">
        <f t="shared" si="0"/>
        <v>0</v>
      </c>
      <c r="M12" s="3" t="s">
        <v>29</v>
      </c>
      <c r="N12" s="3">
        <v>0.004718369281045751</v>
      </c>
    </row>
    <row r="13" spans="1:14" ht="12.75">
      <c r="A13">
        <v>210</v>
      </c>
      <c r="C13">
        <v>686566.506</v>
      </c>
      <c r="D13">
        <v>4154602.475</v>
      </c>
      <c r="E13">
        <v>398.326</v>
      </c>
      <c r="F13">
        <v>398.33</v>
      </c>
      <c r="G13">
        <v>0</v>
      </c>
      <c r="I13">
        <f t="shared" si="0"/>
        <v>0</v>
      </c>
      <c r="M13" s="3" t="s">
        <v>30</v>
      </c>
      <c r="N13" s="3">
        <v>2.079481954190374</v>
      </c>
    </row>
    <row r="14" spans="1:14" ht="12.75">
      <c r="A14">
        <v>211</v>
      </c>
      <c r="C14">
        <v>680354.89</v>
      </c>
      <c r="D14">
        <v>4178676.434</v>
      </c>
      <c r="E14">
        <v>398.101</v>
      </c>
      <c r="F14">
        <v>398.15</v>
      </c>
      <c r="G14">
        <v>0</v>
      </c>
      <c r="I14">
        <f t="shared" si="0"/>
        <v>0</v>
      </c>
      <c r="M14" s="3" t="s">
        <v>31</v>
      </c>
      <c r="N14" s="3">
        <v>1.3439672744873234</v>
      </c>
    </row>
    <row r="15" spans="1:14" ht="12.75">
      <c r="A15">
        <v>212</v>
      </c>
      <c r="C15">
        <v>665894.378</v>
      </c>
      <c r="D15">
        <v>4180173.148</v>
      </c>
      <c r="E15">
        <v>410.906</v>
      </c>
      <c r="F15">
        <v>410.91</v>
      </c>
      <c r="G15">
        <v>0</v>
      </c>
      <c r="I15">
        <f t="shared" si="0"/>
        <v>0</v>
      </c>
      <c r="M15" s="3" t="s">
        <v>32</v>
      </c>
      <c r="N15" s="3">
        <v>0.271</v>
      </c>
    </row>
    <row r="16" spans="1:14" ht="12.75">
      <c r="A16">
        <v>213</v>
      </c>
      <c r="C16">
        <v>682550.541</v>
      </c>
      <c r="D16">
        <v>4188083.6</v>
      </c>
      <c r="E16">
        <v>427.465</v>
      </c>
      <c r="F16">
        <v>427.39</v>
      </c>
      <c r="G16">
        <v>0</v>
      </c>
      <c r="I16">
        <f t="shared" si="0"/>
        <v>0</v>
      </c>
      <c r="M16" s="3" t="s">
        <v>33</v>
      </c>
      <c r="N16" s="3">
        <v>-0.091</v>
      </c>
    </row>
    <row r="17" spans="1:14" ht="12.75">
      <c r="A17">
        <v>214</v>
      </c>
      <c r="C17">
        <v>668997.701</v>
      </c>
      <c r="D17">
        <v>4192760.252</v>
      </c>
      <c r="E17">
        <v>402.924</v>
      </c>
      <c r="F17">
        <v>402.84</v>
      </c>
      <c r="G17">
        <v>0</v>
      </c>
      <c r="I17">
        <f t="shared" si="0"/>
        <v>0</v>
      </c>
      <c r="M17" s="3" t="s">
        <v>34</v>
      </c>
      <c r="N17" s="3">
        <v>0.18</v>
      </c>
    </row>
    <row r="18" spans="1:14" ht="12.75">
      <c r="A18">
        <v>215</v>
      </c>
      <c r="C18">
        <v>686706.492</v>
      </c>
      <c r="D18">
        <v>4194916.35</v>
      </c>
      <c r="E18">
        <v>408.341</v>
      </c>
      <c r="F18">
        <v>408.25</v>
      </c>
      <c r="G18">
        <v>0</v>
      </c>
      <c r="I18">
        <f t="shared" si="0"/>
        <v>0</v>
      </c>
      <c r="M18" s="3" t="s">
        <v>35</v>
      </c>
      <c r="N18" s="3">
        <v>-0.137</v>
      </c>
    </row>
    <row r="19" spans="1:14" ht="12.75">
      <c r="A19">
        <v>216</v>
      </c>
      <c r="C19">
        <v>675924.454</v>
      </c>
      <c r="D19">
        <v>4206031.751</v>
      </c>
      <c r="E19">
        <v>425.02</v>
      </c>
      <c r="F19">
        <v>425</v>
      </c>
      <c r="G19">
        <v>0</v>
      </c>
      <c r="I19">
        <f t="shared" si="0"/>
        <v>0</v>
      </c>
      <c r="M19" s="3" t="s">
        <v>36</v>
      </c>
      <c r="N19" s="3">
        <v>18</v>
      </c>
    </row>
    <row r="20" spans="1:14" ht="12.75">
      <c r="A20">
        <v>217</v>
      </c>
      <c r="C20">
        <v>674695.828</v>
      </c>
      <c r="D20">
        <v>4199560.328</v>
      </c>
      <c r="E20">
        <v>416.489</v>
      </c>
      <c r="F20">
        <v>416.46</v>
      </c>
      <c r="G20">
        <v>0</v>
      </c>
      <c r="I20">
        <f t="shared" si="0"/>
        <v>0</v>
      </c>
      <c r="M20" s="3" t="s">
        <v>37</v>
      </c>
      <c r="N20" s="3">
        <v>0.18</v>
      </c>
    </row>
    <row r="21" spans="1:14" ht="13.5" thickBot="1">
      <c r="A21">
        <v>218</v>
      </c>
      <c r="C21">
        <v>667096.966</v>
      </c>
      <c r="D21">
        <v>4212367.083</v>
      </c>
      <c r="E21">
        <v>421.429</v>
      </c>
      <c r="F21">
        <v>421.38</v>
      </c>
      <c r="G21">
        <v>0</v>
      </c>
      <c r="I21">
        <f t="shared" si="0"/>
        <v>0</v>
      </c>
      <c r="M21" s="28" t="s">
        <v>38</v>
      </c>
      <c r="N21" s="28">
        <v>-0.091</v>
      </c>
    </row>
    <row r="22" spans="3:14" ht="12.75">
      <c r="C22" s="2"/>
      <c r="D22" s="2"/>
      <c r="E22" s="2"/>
      <c r="I22">
        <f t="shared" si="0"/>
        <v>0</v>
      </c>
      <c r="N22" s="7">
        <v>0</v>
      </c>
    </row>
    <row r="23" spans="3:14" ht="12.75">
      <c r="C23" s="2"/>
      <c r="D23" s="2"/>
      <c r="E23" s="2"/>
      <c r="I23">
        <f t="shared" si="0"/>
        <v>0</v>
      </c>
      <c r="N23" s="7"/>
    </row>
    <row r="24" spans="3:14" ht="12.75">
      <c r="C24" s="2"/>
      <c r="D24" s="2"/>
      <c r="E24" s="2"/>
      <c r="I24">
        <f t="shared" si="0"/>
        <v>0</v>
      </c>
      <c r="N24" s="7"/>
    </row>
    <row r="25" spans="3:14" ht="12.75">
      <c r="C25" s="2"/>
      <c r="D25" s="2"/>
      <c r="E25" s="2"/>
      <c r="I25">
        <f t="shared" si="0"/>
        <v>0</v>
      </c>
      <c r="M25" s="3" t="s">
        <v>42</v>
      </c>
      <c r="N25" s="1">
        <f>PERCENTILE(I4:I21,0.95)</f>
        <v>0</v>
      </c>
    </row>
    <row r="26" ht="12.75">
      <c r="N26" s="7"/>
    </row>
    <row r="27" ht="12.75">
      <c r="I27">
        <f>SUM(I4:I21)</f>
        <v>0</v>
      </c>
    </row>
    <row r="28" spans="13:14" ht="12.75">
      <c r="M28" t="s">
        <v>27</v>
      </c>
      <c r="N28" s="1">
        <f>SQRT(SUMSQ(G4:G21)/COUNT(G4:G21))</f>
        <v>0</v>
      </c>
    </row>
    <row r="29" ht="12.75">
      <c r="I29">
        <f>SUM(I27/18)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39"/>
  <sheetViews>
    <sheetView zoomScalePageLayoutView="0" workbookViewId="0" topLeftCell="A1">
      <selection activeCell="H4" sqref="H4:H25"/>
    </sheetView>
  </sheetViews>
  <sheetFormatPr defaultColWidth="9.140625" defaultRowHeight="12.75"/>
  <cols>
    <col min="1" max="1" width="15.7109375" style="0" customWidth="1"/>
    <col min="2" max="2" width="9.57421875" style="0" customWidth="1"/>
    <col min="3" max="3" width="14.140625" style="0" customWidth="1"/>
    <col min="4" max="4" width="12.00390625" style="0" customWidth="1"/>
    <col min="6" max="6" width="8.00390625" style="0" customWidth="1"/>
    <col min="7" max="7" width="6.57421875" style="0" customWidth="1"/>
    <col min="14" max="14" width="16.28125" style="0" customWidth="1"/>
  </cols>
  <sheetData>
    <row r="1" spans="1:4" ht="12.75">
      <c r="A1" t="s">
        <v>51</v>
      </c>
      <c r="C1" t="s">
        <v>47</v>
      </c>
      <c r="D1" t="s">
        <v>48</v>
      </c>
    </row>
    <row r="2" spans="1:7" ht="12.75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ht="12.75">
      <c r="A3" t="s">
        <v>52</v>
      </c>
      <c r="C3" t="s">
        <v>50</v>
      </c>
      <c r="D3" t="s">
        <v>11</v>
      </c>
      <c r="E3" t="s">
        <v>10</v>
      </c>
      <c r="F3" t="s">
        <v>10</v>
      </c>
      <c r="G3" t="s">
        <v>13</v>
      </c>
    </row>
    <row r="4" spans="1:15" ht="13.5" thickBot="1">
      <c r="A4" t="s">
        <v>71</v>
      </c>
      <c r="C4">
        <v>834961.15</v>
      </c>
      <c r="D4">
        <v>4249585.063</v>
      </c>
      <c r="E4">
        <v>283.86</v>
      </c>
      <c r="F4">
        <v>283.95</v>
      </c>
      <c r="G4">
        <v>0.09</v>
      </c>
      <c r="J4" t="s">
        <v>53</v>
      </c>
      <c r="O4" s="8"/>
    </row>
    <row r="5" spans="1:14" ht="12.75">
      <c r="A5">
        <v>108</v>
      </c>
      <c r="C5">
        <v>822824.207</v>
      </c>
      <c r="D5">
        <v>4240833.831</v>
      </c>
      <c r="E5">
        <v>306.126</v>
      </c>
      <c r="F5">
        <v>306.13</v>
      </c>
      <c r="G5">
        <v>0.004</v>
      </c>
      <c r="J5">
        <f aca="true" t="shared" si="0" ref="J5:J27">ABS(G5)</f>
        <v>0.004</v>
      </c>
      <c r="M5" s="30" t="s">
        <v>21</v>
      </c>
      <c r="N5" s="30"/>
    </row>
    <row r="6" spans="1:14" ht="12.75">
      <c r="A6">
        <v>110</v>
      </c>
      <c r="C6">
        <v>812657.01</v>
      </c>
      <c r="D6">
        <v>4245384.954</v>
      </c>
      <c r="E6">
        <v>298.512</v>
      </c>
      <c r="F6">
        <v>298.57</v>
      </c>
      <c r="G6">
        <v>0.058</v>
      </c>
      <c r="J6">
        <f t="shared" si="0"/>
        <v>0.058</v>
      </c>
      <c r="M6" s="3"/>
      <c r="N6" s="3"/>
    </row>
    <row r="7" spans="1:14" ht="12.75">
      <c r="A7">
        <v>115</v>
      </c>
      <c r="C7">
        <v>829228.807</v>
      </c>
      <c r="D7">
        <v>4234595.224</v>
      </c>
      <c r="E7">
        <v>311.648</v>
      </c>
      <c r="F7">
        <v>311.58</v>
      </c>
      <c r="G7">
        <v>-0.068</v>
      </c>
      <c r="J7">
        <f t="shared" si="0"/>
        <v>0.068</v>
      </c>
      <c r="M7" s="3" t="s">
        <v>22</v>
      </c>
      <c r="N7" s="3">
        <v>0.05231818181818182</v>
      </c>
    </row>
    <row r="8" spans="1:14" ht="12.75">
      <c r="A8">
        <v>117</v>
      </c>
      <c r="C8">
        <v>819386.013</v>
      </c>
      <c r="D8">
        <v>4235756.984</v>
      </c>
      <c r="E8">
        <v>306.051</v>
      </c>
      <c r="F8">
        <v>306.05</v>
      </c>
      <c r="G8">
        <v>-0.001</v>
      </c>
      <c r="J8">
        <f t="shared" si="0"/>
        <v>0.001</v>
      </c>
      <c r="M8" s="3" t="s">
        <v>23</v>
      </c>
      <c r="N8" s="3">
        <v>0.014499796440373865</v>
      </c>
    </row>
    <row r="9" spans="1:14" ht="12.75">
      <c r="A9">
        <v>122</v>
      </c>
      <c r="C9">
        <v>810198.649</v>
      </c>
      <c r="D9">
        <v>4220403.301</v>
      </c>
      <c r="E9">
        <v>311.094</v>
      </c>
      <c r="F9">
        <v>311.19</v>
      </c>
      <c r="G9">
        <v>0.096</v>
      </c>
      <c r="J9">
        <f t="shared" si="0"/>
        <v>0.096</v>
      </c>
      <c r="M9" s="3" t="s">
        <v>25</v>
      </c>
      <c r="N9" s="3">
        <v>0.057</v>
      </c>
    </row>
    <row r="10" spans="1:14" ht="12.75">
      <c r="A10">
        <v>124</v>
      </c>
      <c r="C10">
        <v>815281.826</v>
      </c>
      <c r="D10">
        <v>4213759.786</v>
      </c>
      <c r="E10">
        <v>324.918</v>
      </c>
      <c r="F10">
        <v>324.97</v>
      </c>
      <c r="G10">
        <v>0.052</v>
      </c>
      <c r="J10">
        <f t="shared" si="0"/>
        <v>0.052</v>
      </c>
      <c r="M10" s="3" t="s">
        <v>26</v>
      </c>
      <c r="N10" s="3" t="e">
        <v>#N/A</v>
      </c>
    </row>
    <row r="11" spans="1:14" ht="12.75">
      <c r="A11">
        <v>130</v>
      </c>
      <c r="C11">
        <v>831863.545</v>
      </c>
      <c r="D11">
        <v>4205456.926</v>
      </c>
      <c r="E11">
        <v>323.067</v>
      </c>
      <c r="F11">
        <v>323.22</v>
      </c>
      <c r="G11">
        <v>0.153</v>
      </c>
      <c r="J11">
        <f t="shared" si="0"/>
        <v>0.153</v>
      </c>
      <c r="M11" s="3" t="s">
        <v>28</v>
      </c>
      <c r="N11" s="3">
        <v>0.06801007373816124</v>
      </c>
    </row>
    <row r="12" spans="1:14" ht="12.75">
      <c r="A12">
        <v>137</v>
      </c>
      <c r="C12">
        <v>809186.774</v>
      </c>
      <c r="D12">
        <v>4203734.974</v>
      </c>
      <c r="E12">
        <v>299.243</v>
      </c>
      <c r="F12">
        <v>299.33</v>
      </c>
      <c r="G12">
        <v>0.087</v>
      </c>
      <c r="J12">
        <f t="shared" si="0"/>
        <v>0.087</v>
      </c>
      <c r="M12" s="3" t="s">
        <v>29</v>
      </c>
      <c r="N12" s="3">
        <v>0.0046253701298701305</v>
      </c>
    </row>
    <row r="13" spans="1:14" ht="12.75">
      <c r="A13">
        <v>141</v>
      </c>
      <c r="C13">
        <v>828691.844</v>
      </c>
      <c r="D13">
        <v>4184402.165</v>
      </c>
      <c r="E13">
        <v>286.048</v>
      </c>
      <c r="F13">
        <v>286.2</v>
      </c>
      <c r="G13">
        <v>0.152</v>
      </c>
      <c r="J13">
        <f t="shared" si="0"/>
        <v>0.152</v>
      </c>
      <c r="M13" s="3" t="s">
        <v>30</v>
      </c>
      <c r="N13" s="3">
        <v>-0.2992571941822497</v>
      </c>
    </row>
    <row r="14" spans="1:14" ht="12.75">
      <c r="A14">
        <v>145</v>
      </c>
      <c r="C14">
        <v>812205.105</v>
      </c>
      <c r="D14">
        <v>4196535.633</v>
      </c>
      <c r="E14">
        <v>304.904</v>
      </c>
      <c r="F14">
        <v>304.88</v>
      </c>
      <c r="G14">
        <v>-0.024</v>
      </c>
      <c r="J14">
        <f t="shared" si="0"/>
        <v>0.024</v>
      </c>
      <c r="M14" s="3" t="s">
        <v>31</v>
      </c>
      <c r="N14" s="3">
        <v>-0.32265023022699973</v>
      </c>
    </row>
    <row r="15" spans="1:14" ht="12.75">
      <c r="A15">
        <v>146</v>
      </c>
      <c r="C15">
        <v>829195.424</v>
      </c>
      <c r="D15">
        <v>4169852.78</v>
      </c>
      <c r="E15">
        <v>274.323</v>
      </c>
      <c r="F15">
        <v>274.42</v>
      </c>
      <c r="G15">
        <v>0.097</v>
      </c>
      <c r="J15">
        <f t="shared" si="0"/>
        <v>0.097</v>
      </c>
      <c r="M15" s="3" t="s">
        <v>32</v>
      </c>
      <c r="N15" s="3">
        <v>0.254</v>
      </c>
    </row>
    <row r="16" spans="1:14" ht="12.75">
      <c r="A16">
        <v>152</v>
      </c>
      <c r="C16">
        <v>825238.645</v>
      </c>
      <c r="D16">
        <v>4167929.175</v>
      </c>
      <c r="E16">
        <v>280.958</v>
      </c>
      <c r="F16">
        <v>280.96</v>
      </c>
      <c r="G16">
        <v>0.002</v>
      </c>
      <c r="J16">
        <f t="shared" si="0"/>
        <v>0.002</v>
      </c>
      <c r="M16" s="3" t="s">
        <v>33</v>
      </c>
      <c r="N16" s="3">
        <v>-0.088</v>
      </c>
    </row>
    <row r="17" spans="1:14" ht="12.75">
      <c r="A17">
        <v>158</v>
      </c>
      <c r="C17">
        <v>834691.2</v>
      </c>
      <c r="D17">
        <v>4155139.349</v>
      </c>
      <c r="E17">
        <v>273.529</v>
      </c>
      <c r="F17">
        <v>273.6</v>
      </c>
      <c r="G17">
        <v>0.071</v>
      </c>
      <c r="J17">
        <f t="shared" si="0"/>
        <v>0.071</v>
      </c>
      <c r="M17" s="3" t="s">
        <v>34</v>
      </c>
      <c r="N17" s="3">
        <v>0.166</v>
      </c>
    </row>
    <row r="18" spans="1:14" ht="12.75">
      <c r="A18">
        <v>161</v>
      </c>
      <c r="C18">
        <v>835914.007</v>
      </c>
      <c r="D18">
        <v>4149097.471</v>
      </c>
      <c r="E18">
        <v>278.439</v>
      </c>
      <c r="F18">
        <v>278.48</v>
      </c>
      <c r="G18">
        <v>0.041</v>
      </c>
      <c r="J18">
        <f t="shared" si="0"/>
        <v>0.041</v>
      </c>
      <c r="M18" s="3" t="s">
        <v>35</v>
      </c>
      <c r="N18" s="3">
        <v>1.151</v>
      </c>
    </row>
    <row r="19" spans="1:14" ht="12.75">
      <c r="A19">
        <v>164</v>
      </c>
      <c r="C19">
        <v>815518.484</v>
      </c>
      <c r="D19">
        <v>4148297.916</v>
      </c>
      <c r="E19">
        <v>298.244</v>
      </c>
      <c r="F19">
        <v>298.3</v>
      </c>
      <c r="G19">
        <v>0.056</v>
      </c>
      <c r="J19">
        <f t="shared" si="0"/>
        <v>0.056</v>
      </c>
      <c r="M19" s="3" t="s">
        <v>36</v>
      </c>
      <c r="N19" s="3">
        <v>22</v>
      </c>
    </row>
    <row r="20" spans="1:14" ht="12.75">
      <c r="A20">
        <v>167</v>
      </c>
      <c r="C20">
        <v>817893.818</v>
      </c>
      <c r="D20">
        <v>4162885.071</v>
      </c>
      <c r="E20">
        <v>290.949</v>
      </c>
      <c r="F20">
        <v>291.04</v>
      </c>
      <c r="G20">
        <v>0.091</v>
      </c>
      <c r="J20">
        <f t="shared" si="0"/>
        <v>0.091</v>
      </c>
      <c r="M20" s="3" t="s">
        <v>37</v>
      </c>
      <c r="N20" s="3">
        <v>0.166</v>
      </c>
    </row>
    <row r="21" spans="1:14" ht="13.5" thickBot="1">
      <c r="A21">
        <v>169</v>
      </c>
      <c r="C21">
        <v>843202.029</v>
      </c>
      <c r="D21">
        <v>4138860.156</v>
      </c>
      <c r="E21">
        <v>256.986</v>
      </c>
      <c r="F21">
        <v>256.96</v>
      </c>
      <c r="G21">
        <v>-0.026</v>
      </c>
      <c r="J21">
        <f t="shared" si="0"/>
        <v>0.026</v>
      </c>
      <c r="M21" s="28" t="s">
        <v>38</v>
      </c>
      <c r="N21" s="28">
        <v>-0.088</v>
      </c>
    </row>
    <row r="22" spans="1:15" ht="12.75">
      <c r="A22">
        <v>172</v>
      </c>
      <c r="C22">
        <v>816906.033</v>
      </c>
      <c r="D22">
        <v>4131696.081</v>
      </c>
      <c r="E22">
        <v>292.164</v>
      </c>
      <c r="F22">
        <v>292.33</v>
      </c>
      <c r="G22">
        <v>0.166</v>
      </c>
      <c r="J22">
        <f t="shared" si="0"/>
        <v>0.166</v>
      </c>
      <c r="N22">
        <v>0</v>
      </c>
      <c r="O22" s="8"/>
    </row>
    <row r="23" spans="1:10" ht="12.75">
      <c r="A23">
        <v>173</v>
      </c>
      <c r="C23">
        <v>825923.844</v>
      </c>
      <c r="D23">
        <v>4129227.893</v>
      </c>
      <c r="E23">
        <v>268.896</v>
      </c>
      <c r="F23">
        <v>268.99</v>
      </c>
      <c r="G23">
        <v>0.094</v>
      </c>
      <c r="J23">
        <f t="shared" si="0"/>
        <v>0.094</v>
      </c>
    </row>
    <row r="24" spans="1:10" ht="12.75">
      <c r="A24">
        <v>185</v>
      </c>
      <c r="C24">
        <v>818672.814</v>
      </c>
      <c r="D24">
        <v>4103079.899</v>
      </c>
      <c r="E24">
        <v>270.102</v>
      </c>
      <c r="F24">
        <v>270.15</v>
      </c>
      <c r="G24">
        <v>0.048</v>
      </c>
      <c r="J24">
        <f t="shared" si="0"/>
        <v>0.048</v>
      </c>
    </row>
    <row r="25" spans="1:14" ht="12.75">
      <c r="A25" t="s">
        <v>72</v>
      </c>
      <c r="C25">
        <v>829650.84</v>
      </c>
      <c r="D25">
        <v>4117260.372</v>
      </c>
      <c r="E25">
        <v>277.708</v>
      </c>
      <c r="F25">
        <v>277.62</v>
      </c>
      <c r="G25">
        <v>-0.088</v>
      </c>
      <c r="J25">
        <f t="shared" si="0"/>
        <v>0.088</v>
      </c>
      <c r="M25" s="3" t="s">
        <v>42</v>
      </c>
      <c r="N25" s="1">
        <f>PERCENTILE(J4:J25,0.95)</f>
        <v>0.153</v>
      </c>
    </row>
    <row r="26" ht="12.75">
      <c r="J26">
        <f t="shared" si="0"/>
        <v>0</v>
      </c>
    </row>
    <row r="27" spans="10:14" ht="12.75">
      <c r="J27">
        <f t="shared" si="0"/>
        <v>0</v>
      </c>
      <c r="N27" s="1"/>
    </row>
    <row r="28" spans="1:14" ht="12.75">
      <c r="A28" s="3"/>
      <c r="B28" s="3"/>
      <c r="C28" s="16"/>
      <c r="M28" t="s">
        <v>27</v>
      </c>
      <c r="N28" s="1">
        <f>SQRT(SUMSQ(G4:G25)/COUNT(G4:G25))</f>
        <v>0.08457137921198982</v>
      </c>
    </row>
    <row r="29" spans="1:3" ht="12.75">
      <c r="A29" s="3"/>
      <c r="B29" s="3"/>
      <c r="C29" s="16"/>
    </row>
    <row r="30" spans="1:3" ht="12.75">
      <c r="A30" s="3"/>
      <c r="B30" s="3"/>
      <c r="C30" s="16"/>
    </row>
    <row r="31" spans="1:3" ht="12.75">
      <c r="A31" s="3"/>
      <c r="B31" s="3"/>
      <c r="C31" s="16"/>
    </row>
    <row r="32" spans="1:3" ht="12.75">
      <c r="A32" s="3"/>
      <c r="B32" s="3"/>
      <c r="C32" s="16"/>
    </row>
    <row r="33" spans="1:3" ht="12.75">
      <c r="A33" s="3"/>
      <c r="B33" s="3"/>
      <c r="C33" s="16"/>
    </row>
    <row r="34" spans="1:3" ht="12.75">
      <c r="A34" s="3"/>
      <c r="B34" s="3"/>
      <c r="C34" s="16"/>
    </row>
    <row r="35" spans="1:3" ht="12.75">
      <c r="A35" s="3"/>
      <c r="B35" s="3"/>
      <c r="C35" s="16"/>
    </row>
    <row r="36" spans="1:14" ht="12.75">
      <c r="A36" s="3"/>
      <c r="B36" s="3"/>
      <c r="C36" s="16"/>
      <c r="N36">
        <f>PERCENTILE(J4:J24,0.95)</f>
        <v>0.15365</v>
      </c>
    </row>
    <row r="37" spans="1:3" ht="12.75">
      <c r="A37" s="3"/>
      <c r="B37" s="3"/>
      <c r="C37" s="16"/>
    </row>
    <row r="38" spans="1:3" ht="12.75">
      <c r="A38" s="8"/>
      <c r="B38" s="8"/>
      <c r="C38" s="8"/>
    </row>
    <row r="39" spans="1:3" ht="12.75">
      <c r="A39" s="8"/>
      <c r="B39" s="8"/>
      <c r="C39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41"/>
  <sheetViews>
    <sheetView zoomScalePageLayoutView="0" workbookViewId="0" topLeftCell="A1">
      <selection activeCell="H4" sqref="H4:H27"/>
    </sheetView>
  </sheetViews>
  <sheetFormatPr defaultColWidth="9.140625" defaultRowHeight="12.75"/>
  <cols>
    <col min="1" max="1" width="7.421875" style="0" customWidth="1"/>
    <col min="3" max="3" width="14.140625" style="0" customWidth="1"/>
    <col min="4" max="4" width="12.00390625" style="0" customWidth="1"/>
    <col min="6" max="6" width="8.00390625" style="0" customWidth="1"/>
    <col min="7" max="7" width="6.57421875" style="0" customWidth="1"/>
    <col min="13" max="13" width="18.7109375" style="0" customWidth="1"/>
  </cols>
  <sheetData>
    <row r="1" spans="1:4" ht="12.75">
      <c r="A1" t="s">
        <v>45</v>
      </c>
      <c r="B1" t="s">
        <v>46</v>
      </c>
      <c r="C1" t="s">
        <v>47</v>
      </c>
      <c r="D1" t="s">
        <v>48</v>
      </c>
    </row>
    <row r="2" spans="1:7" ht="12.75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ht="12.75">
      <c r="A3" t="s">
        <v>49</v>
      </c>
      <c r="B3" t="s">
        <v>10</v>
      </c>
      <c r="C3" t="s">
        <v>50</v>
      </c>
      <c r="D3" t="s">
        <v>11</v>
      </c>
      <c r="E3" t="s">
        <v>10</v>
      </c>
      <c r="F3" t="s">
        <v>10</v>
      </c>
      <c r="G3" t="s">
        <v>13</v>
      </c>
    </row>
    <row r="4" spans="1:9" ht="13.5" thickBot="1">
      <c r="A4" t="s">
        <v>73</v>
      </c>
      <c r="C4">
        <v>838663.596</v>
      </c>
      <c r="D4">
        <v>4253426.969</v>
      </c>
      <c r="E4">
        <v>274.506</v>
      </c>
      <c r="F4">
        <v>274.53</v>
      </c>
      <c r="G4">
        <v>0.024</v>
      </c>
      <c r="I4">
        <f>ABS(G4)</f>
        <v>0.024</v>
      </c>
    </row>
    <row r="5" spans="1:14" ht="12.75">
      <c r="A5">
        <v>106</v>
      </c>
      <c r="C5">
        <v>827741.242</v>
      </c>
      <c r="D5">
        <v>4244453.921</v>
      </c>
      <c r="E5">
        <v>327.9</v>
      </c>
      <c r="F5">
        <v>327.78</v>
      </c>
      <c r="G5">
        <v>-0.12</v>
      </c>
      <c r="I5">
        <f aca="true" t="shared" si="0" ref="I5:I27">ABS(G5)</f>
        <v>0.12</v>
      </c>
      <c r="M5" s="30" t="s">
        <v>21</v>
      </c>
      <c r="N5" s="30"/>
    </row>
    <row r="6" spans="1:14" ht="12.75">
      <c r="A6">
        <v>111</v>
      </c>
      <c r="C6">
        <v>811672.987</v>
      </c>
      <c r="D6">
        <v>4247418.566</v>
      </c>
      <c r="E6">
        <v>305.393</v>
      </c>
      <c r="F6">
        <v>305.37</v>
      </c>
      <c r="G6">
        <v>-0.023</v>
      </c>
      <c r="I6">
        <f t="shared" si="0"/>
        <v>0.023</v>
      </c>
      <c r="M6" s="3"/>
      <c r="N6" s="3"/>
    </row>
    <row r="7" spans="1:14" ht="12.75">
      <c r="A7">
        <v>116</v>
      </c>
      <c r="C7">
        <v>837258.981</v>
      </c>
      <c r="D7">
        <v>4236393.995</v>
      </c>
      <c r="E7">
        <v>315.928</v>
      </c>
      <c r="F7">
        <v>315.99</v>
      </c>
      <c r="G7">
        <v>0.062</v>
      </c>
      <c r="I7">
        <f t="shared" si="0"/>
        <v>0.062</v>
      </c>
      <c r="M7" s="3" t="s">
        <v>22</v>
      </c>
      <c r="N7" s="3">
        <v>-0.017333333333333336</v>
      </c>
    </row>
    <row r="8" spans="1:14" ht="12.75">
      <c r="A8">
        <v>120</v>
      </c>
      <c r="C8">
        <v>837255.516</v>
      </c>
      <c r="D8">
        <v>4222350.971</v>
      </c>
      <c r="E8">
        <v>323.438</v>
      </c>
      <c r="F8">
        <v>323.45</v>
      </c>
      <c r="G8">
        <v>0.012</v>
      </c>
      <c r="I8">
        <f t="shared" si="0"/>
        <v>0.012</v>
      </c>
      <c r="M8" s="3" t="s">
        <v>23</v>
      </c>
      <c r="N8" s="3">
        <v>0.011394390093544487</v>
      </c>
    </row>
    <row r="9" spans="1:14" ht="12.75">
      <c r="A9">
        <v>128</v>
      </c>
      <c r="C9">
        <v>835950.839</v>
      </c>
      <c r="D9">
        <v>4215325.704</v>
      </c>
      <c r="E9">
        <v>325.175</v>
      </c>
      <c r="F9">
        <v>325.25</v>
      </c>
      <c r="G9">
        <v>0.075</v>
      </c>
      <c r="I9">
        <f t="shared" si="0"/>
        <v>0.075</v>
      </c>
      <c r="M9" s="3" t="s">
        <v>25</v>
      </c>
      <c r="N9" s="3">
        <v>-0.020499999999999997</v>
      </c>
    </row>
    <row r="10" spans="1:14" ht="12.75">
      <c r="A10">
        <v>131</v>
      </c>
      <c r="C10">
        <v>836688.576</v>
      </c>
      <c r="D10">
        <v>4203831.091</v>
      </c>
      <c r="E10">
        <v>338.005</v>
      </c>
      <c r="F10">
        <v>338.08</v>
      </c>
      <c r="G10">
        <v>0.075</v>
      </c>
      <c r="I10">
        <f t="shared" si="0"/>
        <v>0.075</v>
      </c>
      <c r="M10" s="3" t="s">
        <v>26</v>
      </c>
      <c r="N10" s="3">
        <v>0.075</v>
      </c>
    </row>
    <row r="11" spans="1:14" ht="12.75">
      <c r="A11">
        <v>135</v>
      </c>
      <c r="C11">
        <v>818906.833</v>
      </c>
      <c r="D11">
        <v>4202813.264</v>
      </c>
      <c r="E11">
        <v>294.504</v>
      </c>
      <c r="F11">
        <v>294.49</v>
      </c>
      <c r="G11">
        <v>-0.014</v>
      </c>
      <c r="I11">
        <f t="shared" si="0"/>
        <v>0.014</v>
      </c>
      <c r="M11" s="3" t="s">
        <v>28</v>
      </c>
      <c r="N11" s="3">
        <v>0.05582088331881495</v>
      </c>
    </row>
    <row r="12" spans="1:14" ht="12.75">
      <c r="A12">
        <v>136</v>
      </c>
      <c r="C12">
        <v>815747.804</v>
      </c>
      <c r="D12">
        <v>4203667.201</v>
      </c>
      <c r="E12">
        <v>292.63</v>
      </c>
      <c r="F12">
        <v>292.6</v>
      </c>
      <c r="G12">
        <v>-0.03</v>
      </c>
      <c r="I12">
        <f t="shared" si="0"/>
        <v>0.03</v>
      </c>
      <c r="M12" s="3" t="s">
        <v>29</v>
      </c>
      <c r="N12" s="3">
        <v>0.003115971014492753</v>
      </c>
    </row>
    <row r="13" spans="1:14" ht="12.75">
      <c r="A13">
        <v>140</v>
      </c>
      <c r="C13">
        <v>838869.414</v>
      </c>
      <c r="D13">
        <v>4189687.467</v>
      </c>
      <c r="E13">
        <v>321.873</v>
      </c>
      <c r="F13">
        <v>321.87</v>
      </c>
      <c r="G13">
        <v>-0.003</v>
      </c>
      <c r="I13">
        <f t="shared" si="0"/>
        <v>0.003</v>
      </c>
      <c r="M13" s="3" t="s">
        <v>30</v>
      </c>
      <c r="N13" s="3">
        <v>0.5341836294627562</v>
      </c>
    </row>
    <row r="14" spans="1:14" ht="12.75">
      <c r="A14">
        <v>144</v>
      </c>
      <c r="C14">
        <v>813994.89</v>
      </c>
      <c r="D14">
        <v>4189741.631</v>
      </c>
      <c r="E14">
        <v>288.908</v>
      </c>
      <c r="F14">
        <v>288.93</v>
      </c>
      <c r="G14">
        <v>0.022</v>
      </c>
      <c r="I14">
        <f t="shared" si="0"/>
        <v>0.022</v>
      </c>
      <c r="M14" s="3" t="s">
        <v>31</v>
      </c>
      <c r="N14" s="3">
        <v>-0.25021672655149396</v>
      </c>
    </row>
    <row r="15" spans="1:14" ht="12.75">
      <c r="A15">
        <v>148</v>
      </c>
      <c r="C15">
        <v>838546.009</v>
      </c>
      <c r="D15">
        <v>4178421.146</v>
      </c>
      <c r="E15">
        <v>309.538</v>
      </c>
      <c r="F15">
        <v>309.52</v>
      </c>
      <c r="G15">
        <v>-0.018</v>
      </c>
      <c r="I15">
        <f t="shared" si="0"/>
        <v>0.018</v>
      </c>
      <c r="M15" s="3" t="s">
        <v>32</v>
      </c>
      <c r="N15" s="3">
        <v>0.22599999999999998</v>
      </c>
    </row>
    <row r="16" spans="1:14" ht="12.75">
      <c r="A16">
        <v>150</v>
      </c>
      <c r="C16">
        <v>831552.494</v>
      </c>
      <c r="D16">
        <v>4165001.762</v>
      </c>
      <c r="E16">
        <v>273.774</v>
      </c>
      <c r="F16">
        <v>273.72</v>
      </c>
      <c r="G16">
        <v>-0.054</v>
      </c>
      <c r="I16">
        <f t="shared" si="0"/>
        <v>0.054</v>
      </c>
      <c r="M16" s="3" t="s">
        <v>33</v>
      </c>
      <c r="N16" s="3">
        <v>-0.151</v>
      </c>
    </row>
    <row r="17" spans="1:14" ht="12.75">
      <c r="A17">
        <v>153</v>
      </c>
      <c r="C17">
        <v>813364.106</v>
      </c>
      <c r="D17">
        <v>4176455.748</v>
      </c>
      <c r="E17">
        <v>279.687</v>
      </c>
      <c r="F17">
        <v>279.63</v>
      </c>
      <c r="G17">
        <v>-0.057</v>
      </c>
      <c r="I17">
        <f t="shared" si="0"/>
        <v>0.057</v>
      </c>
      <c r="M17" s="3" t="s">
        <v>34</v>
      </c>
      <c r="N17" s="3">
        <v>0.075</v>
      </c>
    </row>
    <row r="18" spans="1:14" ht="12.75">
      <c r="A18">
        <v>160</v>
      </c>
      <c r="C18">
        <v>838847.184</v>
      </c>
      <c r="D18">
        <v>4159000.404</v>
      </c>
      <c r="E18">
        <v>273.473</v>
      </c>
      <c r="F18">
        <v>273.54</v>
      </c>
      <c r="G18">
        <v>0.067</v>
      </c>
      <c r="I18">
        <f t="shared" si="0"/>
        <v>0.067</v>
      </c>
      <c r="M18" s="3" t="s">
        <v>35</v>
      </c>
      <c r="N18" s="3">
        <v>-0.41600000000000004</v>
      </c>
    </row>
    <row r="19" spans="1:14" ht="12.75">
      <c r="A19">
        <v>163</v>
      </c>
      <c r="C19">
        <v>822343.961</v>
      </c>
      <c r="D19">
        <v>4153478.619</v>
      </c>
      <c r="E19">
        <v>302.71</v>
      </c>
      <c r="F19">
        <v>302.65</v>
      </c>
      <c r="G19">
        <v>-0.06</v>
      </c>
      <c r="I19">
        <f t="shared" si="0"/>
        <v>0.06</v>
      </c>
      <c r="M19" s="3" t="s">
        <v>36</v>
      </c>
      <c r="N19" s="3">
        <v>24</v>
      </c>
    </row>
    <row r="20" spans="1:14" ht="12.75">
      <c r="A20">
        <v>165</v>
      </c>
      <c r="C20">
        <v>811959.389</v>
      </c>
      <c r="D20">
        <v>4154845.422</v>
      </c>
      <c r="E20">
        <v>318.331</v>
      </c>
      <c r="F20">
        <v>318.33</v>
      </c>
      <c r="G20">
        <v>-0.001</v>
      </c>
      <c r="I20">
        <f t="shared" si="0"/>
        <v>0.001</v>
      </c>
      <c r="M20" s="3" t="s">
        <v>37</v>
      </c>
      <c r="N20" s="3">
        <v>0.075</v>
      </c>
    </row>
    <row r="21" spans="1:14" ht="13.5" thickBot="1">
      <c r="A21">
        <v>175</v>
      </c>
      <c r="C21">
        <v>838430.582</v>
      </c>
      <c r="D21">
        <v>4127225.027</v>
      </c>
      <c r="E21">
        <v>262.624</v>
      </c>
      <c r="F21">
        <v>262.58</v>
      </c>
      <c r="G21">
        <v>-0.044</v>
      </c>
      <c r="I21">
        <f t="shared" si="0"/>
        <v>0.044</v>
      </c>
      <c r="M21" s="28" t="s">
        <v>38</v>
      </c>
      <c r="N21" s="28">
        <v>-0.151</v>
      </c>
    </row>
    <row r="22" spans="1:14" ht="12.75">
      <c r="A22">
        <v>177</v>
      </c>
      <c r="C22">
        <v>833408.514</v>
      </c>
      <c r="D22">
        <v>4139589.658</v>
      </c>
      <c r="E22">
        <v>276.173</v>
      </c>
      <c r="F22">
        <v>276.16</v>
      </c>
      <c r="G22">
        <v>-0.013</v>
      </c>
      <c r="I22">
        <f t="shared" si="0"/>
        <v>0.013</v>
      </c>
      <c r="N22">
        <v>0</v>
      </c>
    </row>
    <row r="23" spans="1:9" ht="12.75">
      <c r="A23">
        <v>178</v>
      </c>
      <c r="C23">
        <v>829450.89</v>
      </c>
      <c r="D23">
        <v>4137375.222</v>
      </c>
      <c r="E23">
        <v>268.46</v>
      </c>
      <c r="F23">
        <v>268.42</v>
      </c>
      <c r="G23">
        <v>-0.04</v>
      </c>
      <c r="I23">
        <f t="shared" si="0"/>
        <v>0.04</v>
      </c>
    </row>
    <row r="24" spans="1:9" ht="12.75">
      <c r="A24">
        <v>179</v>
      </c>
      <c r="C24">
        <v>828058.379</v>
      </c>
      <c r="D24">
        <v>4122940.009</v>
      </c>
      <c r="E24">
        <v>279.424</v>
      </c>
      <c r="F24">
        <v>279.37</v>
      </c>
      <c r="G24">
        <v>-0.054</v>
      </c>
      <c r="I24">
        <f t="shared" si="0"/>
        <v>0.054</v>
      </c>
    </row>
    <row r="25" spans="1:14" ht="12.75">
      <c r="A25">
        <v>182</v>
      </c>
      <c r="C25">
        <v>819084.536</v>
      </c>
      <c r="D25">
        <v>4123141.988</v>
      </c>
      <c r="E25">
        <v>249.259</v>
      </c>
      <c r="F25">
        <v>249.22</v>
      </c>
      <c r="G25">
        <v>-0.039</v>
      </c>
      <c r="I25">
        <f t="shared" si="0"/>
        <v>0.039</v>
      </c>
      <c r="M25" s="4" t="s">
        <v>42</v>
      </c>
      <c r="N25" s="1">
        <f>PERCENTILE(I4:I27,0.95)</f>
        <v>0.1132499999999999</v>
      </c>
    </row>
    <row r="26" spans="1:9" ht="12.75">
      <c r="A26">
        <v>186</v>
      </c>
      <c r="C26">
        <v>836956.477</v>
      </c>
      <c r="D26">
        <v>4107812.328</v>
      </c>
      <c r="E26">
        <v>270.572</v>
      </c>
      <c r="F26">
        <v>270.54</v>
      </c>
      <c r="G26">
        <v>-0.032</v>
      </c>
      <c r="I26">
        <f t="shared" si="0"/>
        <v>0.032</v>
      </c>
    </row>
    <row r="27" spans="1:9" ht="12.75">
      <c r="A27" t="s">
        <v>74</v>
      </c>
      <c r="C27">
        <v>844117.456</v>
      </c>
      <c r="D27">
        <v>4120560.564</v>
      </c>
      <c r="E27">
        <v>272.841</v>
      </c>
      <c r="F27">
        <v>272.69</v>
      </c>
      <c r="G27">
        <v>-0.151</v>
      </c>
      <c r="I27">
        <f t="shared" si="0"/>
        <v>0.151</v>
      </c>
    </row>
    <row r="28" spans="13:14" ht="12.75">
      <c r="M28" t="s">
        <v>27</v>
      </c>
      <c r="N28" s="1">
        <f>SQRT(SUMSQ(G4:G27)/COUNT(G4:G27))</f>
        <v>0.05732873043538757</v>
      </c>
    </row>
    <row r="30" spans="1:3" ht="12.75">
      <c r="A30" s="3"/>
      <c r="B30" s="16"/>
      <c r="C30" s="8"/>
    </row>
    <row r="31" spans="1:3" ht="12.75">
      <c r="A31" s="3"/>
      <c r="B31" s="16"/>
      <c r="C31" s="8"/>
    </row>
    <row r="32" spans="1:3" ht="12.75">
      <c r="A32" s="3"/>
      <c r="B32" s="16"/>
      <c r="C32" s="8"/>
    </row>
    <row r="33" spans="1:3" ht="12.75">
      <c r="A33" s="3"/>
      <c r="B33" s="16"/>
      <c r="C33" s="8"/>
    </row>
    <row r="34" spans="1:3" ht="12.75">
      <c r="A34" s="3"/>
      <c r="B34" s="16"/>
      <c r="C34" s="8"/>
    </row>
    <row r="35" spans="1:3" ht="12.75">
      <c r="A35" s="3"/>
      <c r="B35" s="16"/>
      <c r="C35" s="8"/>
    </row>
    <row r="36" spans="1:3" ht="12.75">
      <c r="A36" s="3"/>
      <c r="B36" s="16"/>
      <c r="C36" s="8"/>
    </row>
    <row r="37" spans="1:3" ht="12.75">
      <c r="A37" s="3"/>
      <c r="B37" s="16"/>
      <c r="C37" s="8"/>
    </row>
    <row r="38" spans="1:3" ht="12.75">
      <c r="A38" s="3"/>
      <c r="B38" s="16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4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6.7109375" style="0" customWidth="1"/>
  </cols>
  <sheetData>
    <row r="1" spans="1:2" ht="12.75">
      <c r="A1" t="s">
        <v>78</v>
      </c>
      <c r="B1" s="1">
        <f>'Low Grass'!N25</f>
        <v>0.10749999999999998</v>
      </c>
    </row>
    <row r="2" spans="1:2" ht="12.75">
      <c r="A2" t="s">
        <v>54</v>
      </c>
      <c r="B2" s="1">
        <f>'Tall Grass'!N25</f>
        <v>0.08764999999999999</v>
      </c>
    </row>
    <row r="3" spans="1:2" ht="12.75">
      <c r="A3" t="s">
        <v>76</v>
      </c>
      <c r="B3" s="1">
        <f>Forest!N25</f>
        <v>0.153</v>
      </c>
    </row>
    <row r="4" spans="1:2" ht="12.75">
      <c r="A4" t="s">
        <v>77</v>
      </c>
      <c r="B4" s="1">
        <f>Urban!N25</f>
        <v>0.1132499999999999</v>
      </c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42" ht="12.75">
      <c r="B42" t="s"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APC370 LIDAR</dc:creator>
  <cp:keywords/>
  <dc:description/>
  <cp:lastModifiedBy>APC323 APC323</cp:lastModifiedBy>
  <cp:lastPrinted>2014-06-05T13:06:36Z</cp:lastPrinted>
  <dcterms:created xsi:type="dcterms:W3CDTF">2012-06-26T21:48:10Z</dcterms:created>
  <dcterms:modified xsi:type="dcterms:W3CDTF">2014-06-05T18:38:17Z</dcterms:modified>
  <cp:category/>
  <cp:version/>
  <cp:contentType/>
  <cp:contentStatus/>
</cp:coreProperties>
</file>