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1675" windowHeight="1162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34" i="1"/>
  <c r="F33" i="1" l="1"/>
  <c r="I2" i="1"/>
  <c r="H36" i="1"/>
  <c r="I36" i="1" s="1"/>
  <c r="F32" i="1"/>
  <c r="H33" i="1"/>
  <c r="I33" i="1" s="1"/>
  <c r="I32" i="1" l="1"/>
</calcChain>
</file>

<file path=xl/sharedStrings.xml><?xml version="1.0" encoding="utf-8"?>
<sst xmlns="http://schemas.openxmlformats.org/spreadsheetml/2006/main" count="50" uniqueCount="50">
  <si>
    <t>Point ID</t>
  </si>
  <si>
    <t>Latitude (Global)</t>
  </si>
  <si>
    <t>Longitude (Global)</t>
  </si>
  <si>
    <t>Easting</t>
  </si>
  <si>
    <t>Northing</t>
  </si>
  <si>
    <t>Datum: NAD83(2011)</t>
  </si>
  <si>
    <t>Epoch: 2010</t>
  </si>
  <si>
    <t>Geoid: 12B</t>
  </si>
  <si>
    <t>State Plane: Michigan South</t>
  </si>
  <si>
    <t>Units: International Feet</t>
  </si>
  <si>
    <t>VVA501</t>
  </si>
  <si>
    <t>VVA502</t>
  </si>
  <si>
    <t>VVA503</t>
  </si>
  <si>
    <t>VVA504</t>
  </si>
  <si>
    <t>VVA505A</t>
  </si>
  <si>
    <t>VVA506</t>
  </si>
  <si>
    <t>VVA507</t>
  </si>
  <si>
    <t>VVA800</t>
  </si>
  <si>
    <t>VVA801A</t>
  </si>
  <si>
    <t>VVA802A</t>
  </si>
  <si>
    <t>VVA803</t>
  </si>
  <si>
    <t>VVA804</t>
  </si>
  <si>
    <t>VVA805</t>
  </si>
  <si>
    <t>VVA806</t>
  </si>
  <si>
    <t>VVA807A</t>
  </si>
  <si>
    <t>VVA808</t>
  </si>
  <si>
    <t>VVA809</t>
  </si>
  <si>
    <t>VVA810</t>
  </si>
  <si>
    <t>VVA850</t>
  </si>
  <si>
    <t>VVA851</t>
  </si>
  <si>
    <t>VVA900A</t>
  </si>
  <si>
    <t>VVA901AA</t>
  </si>
  <si>
    <t>VVA902A</t>
  </si>
  <si>
    <t>VVA903A</t>
  </si>
  <si>
    <t>VVA904A</t>
  </si>
  <si>
    <t>VVA905A</t>
  </si>
  <si>
    <t>VVA906B</t>
  </si>
  <si>
    <t>VVA907A</t>
  </si>
  <si>
    <t>Elevation</t>
  </si>
  <si>
    <t>MSL NAVD88</t>
  </si>
  <si>
    <t>Δ Z (FT)</t>
  </si>
  <si>
    <r>
      <t xml:space="preserve">        Δ Z</t>
    </r>
    <r>
      <rPr>
        <b/>
        <vertAlign val="superscript"/>
        <sz val="10"/>
        <rFont val="Arial"/>
        <family val="2"/>
      </rPr>
      <t>2</t>
    </r>
  </si>
  <si>
    <t>Meters</t>
  </si>
  <si>
    <t>Z Average</t>
  </si>
  <si>
    <t>RMSE:</t>
  </si>
  <si>
    <t>Z Min:</t>
  </si>
  <si>
    <t>* 1.9600</t>
  </si>
  <si>
    <t>Z Max:</t>
  </si>
  <si>
    <t>Percentile</t>
  </si>
  <si>
    <t>International Survey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</si>
</sst>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0" fontId="2" fillId="0" borderId="0" xfId="0" applyFont="1" applyBorder="1"/>
    <xf numFmtId="166" fontId="3" fillId="0" borderId="0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65" fontId="3" fillId="0" borderId="3" xfId="0" applyNumberFormat="1" applyFont="1" applyBorder="1"/>
    <xf numFmtId="165" fontId="1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5" fontId="3" fillId="0" borderId="6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3" fillId="0" borderId="9" xfId="0" applyNumberFormat="1" applyFont="1" applyBorder="1"/>
    <xf numFmtId="0" fontId="0" fillId="0" borderId="9" xfId="0" applyBorder="1" applyAlignment="1">
      <alignment horizontal="right"/>
    </xf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165" fontId="1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M13" sqref="M13"/>
    </sheetView>
  </sheetViews>
  <sheetFormatPr defaultRowHeight="15" x14ac:dyDescent="0.25"/>
  <cols>
    <col min="1" max="1" width="14.42578125" customWidth="1"/>
    <col min="2" max="2" width="16" hidden="1" customWidth="1"/>
    <col min="3" max="3" width="17.7109375" hidden="1" customWidth="1"/>
    <col min="4" max="4" width="12.5703125" bestFit="1" customWidth="1"/>
    <col min="5" max="5" width="13" customWidth="1"/>
    <col min="6" max="6" width="10.285156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t="s">
        <v>38</v>
      </c>
      <c r="G1" s="3" t="s">
        <v>39</v>
      </c>
      <c r="H1" s="6" t="s">
        <v>40</v>
      </c>
      <c r="I1" s="7" t="s">
        <v>41</v>
      </c>
    </row>
    <row r="2" spans="1:9" x14ac:dyDescent="0.25">
      <c r="A2" t="s">
        <v>10</v>
      </c>
      <c r="B2" s="4">
        <v>41.852267300000001</v>
      </c>
      <c r="C2" s="4">
        <v>-85.068190639999997</v>
      </c>
      <c r="D2" s="5">
        <v>12932220.094000001</v>
      </c>
      <c r="E2" s="5">
        <v>129176.605</v>
      </c>
      <c r="F2" s="5">
        <v>1003.646</v>
      </c>
      <c r="G2" s="5">
        <v>1003.45</v>
      </c>
      <c r="H2" s="5">
        <f>F2-G2</f>
        <v>0.19599999999991269</v>
      </c>
      <c r="I2" s="5">
        <f>H2*H2</f>
        <v>3.8415999999965776E-2</v>
      </c>
    </row>
    <row r="3" spans="1:9" x14ac:dyDescent="0.25">
      <c r="A3" t="s">
        <v>11</v>
      </c>
      <c r="B3" s="4">
        <v>41.940581459999997</v>
      </c>
      <c r="C3" s="4">
        <v>-85.198311259999997</v>
      </c>
      <c r="D3" s="5">
        <v>12897085.975</v>
      </c>
      <c r="E3" s="5">
        <v>161681.897</v>
      </c>
      <c r="F3" s="5">
        <v>888.23599999999999</v>
      </c>
      <c r="G3" s="5">
        <v>888.47</v>
      </c>
      <c r="H3" s="5">
        <f t="shared" ref="H3:H29" si="0">F3-G3</f>
        <v>-0.23400000000003729</v>
      </c>
      <c r="I3" s="5">
        <f t="shared" ref="I3:I29" si="1">H3*H3</f>
        <v>5.475600000001745E-2</v>
      </c>
    </row>
    <row r="4" spans="1:9" x14ac:dyDescent="0.25">
      <c r="A4" t="s">
        <v>12</v>
      </c>
      <c r="B4" s="4">
        <v>41.926998400000002</v>
      </c>
      <c r="C4" s="4">
        <v>-85.025265849999997</v>
      </c>
      <c r="D4" s="5">
        <v>12944128.309</v>
      </c>
      <c r="E4" s="5">
        <v>156315.35</v>
      </c>
      <c r="F4" s="5">
        <v>967.09400000000005</v>
      </c>
      <c r="G4" s="5">
        <v>967</v>
      </c>
      <c r="H4" s="5">
        <f t="shared" si="0"/>
        <v>9.4000000000050932E-2</v>
      </c>
      <c r="I4" s="5">
        <f t="shared" si="1"/>
        <v>8.8360000000095758E-3</v>
      </c>
    </row>
    <row r="5" spans="1:9" x14ac:dyDescent="0.25">
      <c r="A5" t="s">
        <v>13</v>
      </c>
      <c r="B5" s="4">
        <v>41.79160444</v>
      </c>
      <c r="C5" s="4">
        <v>-84.932406110000002</v>
      </c>
      <c r="D5" s="5">
        <v>12969067.210000001</v>
      </c>
      <c r="E5" s="5">
        <v>106791.27499999999</v>
      </c>
      <c r="F5" s="5">
        <v>1050.69</v>
      </c>
      <c r="G5" s="5">
        <v>1050.72</v>
      </c>
      <c r="H5" s="5">
        <f t="shared" si="0"/>
        <v>-2.9999999999972715E-2</v>
      </c>
      <c r="I5" s="5">
        <f t="shared" si="1"/>
        <v>8.9999999999836294E-4</v>
      </c>
    </row>
    <row r="6" spans="1:9" x14ac:dyDescent="0.25">
      <c r="A6" t="s">
        <v>14</v>
      </c>
      <c r="B6" s="4">
        <v>41.825167010000001</v>
      </c>
      <c r="C6" s="4">
        <v>-85.237139240000005</v>
      </c>
      <c r="D6" s="5">
        <v>12886087.185000001</v>
      </c>
      <c r="E6" s="5">
        <v>119730.726</v>
      </c>
      <c r="F6" s="5">
        <v>894.09900000000005</v>
      </c>
      <c r="G6" s="5">
        <v>894.33</v>
      </c>
      <c r="H6" s="5">
        <f t="shared" si="0"/>
        <v>-0.23099999999999454</v>
      </c>
      <c r="I6" s="5">
        <f t="shared" si="1"/>
        <v>5.336099999999748E-2</v>
      </c>
    </row>
    <row r="7" spans="1:9" x14ac:dyDescent="0.25">
      <c r="A7" t="s">
        <v>15</v>
      </c>
      <c r="B7" s="4">
        <v>42.039594170000001</v>
      </c>
      <c r="C7" s="4">
        <v>-84.904241020000001</v>
      </c>
      <c r="D7" s="5">
        <v>12977325.516000001</v>
      </c>
      <c r="E7" s="5">
        <v>197113.08900000001</v>
      </c>
      <c r="F7" s="5">
        <v>993.66600000000005</v>
      </c>
      <c r="G7" s="5">
        <v>993.72</v>
      </c>
      <c r="H7" s="5">
        <f t="shared" si="0"/>
        <v>-5.3999999999973625E-2</v>
      </c>
      <c r="I7" s="5">
        <f t="shared" si="1"/>
        <v>2.9159999999971513E-3</v>
      </c>
    </row>
    <row r="8" spans="1:9" x14ac:dyDescent="0.25">
      <c r="A8" t="s">
        <v>16</v>
      </c>
      <c r="B8" s="4">
        <v>41.922455169999999</v>
      </c>
      <c r="C8" s="4">
        <v>-84.912499679999996</v>
      </c>
      <c r="D8" s="5">
        <v>12974805.301000001</v>
      </c>
      <c r="E8" s="5">
        <v>154440.21</v>
      </c>
      <c r="F8" s="5">
        <v>982.84500000000003</v>
      </c>
      <c r="G8" s="5">
        <v>983.82</v>
      </c>
      <c r="H8" s="5">
        <f t="shared" si="0"/>
        <v>-0.97500000000002274</v>
      </c>
      <c r="I8" s="5">
        <f t="shared" si="1"/>
        <v>0.95062500000004435</v>
      </c>
    </row>
    <row r="9" spans="1:9" x14ac:dyDescent="0.25">
      <c r="A9" t="s">
        <v>17</v>
      </c>
      <c r="B9" s="4">
        <v>41.811098530000002</v>
      </c>
      <c r="C9" s="4">
        <v>-84.846624059999996</v>
      </c>
      <c r="D9" s="5">
        <v>12992502.505000001</v>
      </c>
      <c r="E9" s="5">
        <v>113750.136</v>
      </c>
      <c r="F9" s="5">
        <v>1046.19</v>
      </c>
      <c r="G9" s="5">
        <v>1045.95</v>
      </c>
      <c r="H9" s="5">
        <f t="shared" si="0"/>
        <v>0.24000000000000909</v>
      </c>
      <c r="I9" s="5">
        <f t="shared" si="1"/>
        <v>5.7600000000004363E-2</v>
      </c>
    </row>
    <row r="10" spans="1:9" x14ac:dyDescent="0.25">
      <c r="A10" t="s">
        <v>18</v>
      </c>
      <c r="B10" s="4">
        <v>41.847283990000001</v>
      </c>
      <c r="C10" s="4">
        <v>-85.121151119999993</v>
      </c>
      <c r="D10" s="5">
        <v>12917774.409</v>
      </c>
      <c r="E10" s="5">
        <v>127485.39</v>
      </c>
      <c r="F10" s="5">
        <v>944.91099999999994</v>
      </c>
      <c r="G10" s="5">
        <v>944.94</v>
      </c>
      <c r="H10" s="5">
        <f t="shared" si="0"/>
        <v>-2.9000000000110049E-2</v>
      </c>
      <c r="I10" s="5">
        <f t="shared" si="1"/>
        <v>8.4100000000638287E-4</v>
      </c>
    </row>
    <row r="11" spans="1:9" x14ac:dyDescent="0.25">
      <c r="A11" t="s">
        <v>19</v>
      </c>
      <c r="B11" s="4">
        <v>41.825487010000003</v>
      </c>
      <c r="C11" s="4">
        <v>-85.247258160000001</v>
      </c>
      <c r="D11" s="5">
        <v>12883330.301999999</v>
      </c>
      <c r="E11" s="5">
        <v>119876.022</v>
      </c>
      <c r="F11" s="5">
        <v>896.28399999999999</v>
      </c>
      <c r="G11" s="5">
        <v>896.29</v>
      </c>
      <c r="H11" s="5">
        <f t="shared" si="0"/>
        <v>-5.9999999999718057E-3</v>
      </c>
      <c r="I11" s="5">
        <f t="shared" si="1"/>
        <v>3.5999999999661669E-5</v>
      </c>
    </row>
    <row r="12" spans="1:9" x14ac:dyDescent="0.25">
      <c r="A12" t="s">
        <v>20</v>
      </c>
      <c r="B12" s="4">
        <v>42.01166284</v>
      </c>
      <c r="C12" s="4">
        <v>-85.239036560000002</v>
      </c>
      <c r="D12" s="5">
        <v>12886274.234999999</v>
      </c>
      <c r="E12" s="5">
        <v>187696.37599999999</v>
      </c>
      <c r="F12" s="5">
        <v>870.40599999999995</v>
      </c>
      <c r="G12" s="5">
        <v>870.33</v>
      </c>
      <c r="H12" s="5">
        <f t="shared" si="0"/>
        <v>7.5999999999908141E-2</v>
      </c>
      <c r="I12" s="5">
        <f t="shared" si="1"/>
        <v>5.7759999999860371E-3</v>
      </c>
    </row>
    <row r="13" spans="1:9" x14ac:dyDescent="0.25">
      <c r="A13" t="s">
        <v>21</v>
      </c>
      <c r="B13" s="4">
        <v>41.941153419999999</v>
      </c>
      <c r="C13" s="4">
        <v>-85.098215830000001</v>
      </c>
      <c r="D13" s="5">
        <v>12924320.988</v>
      </c>
      <c r="E13" s="5">
        <v>161637.503</v>
      </c>
      <c r="F13" s="5">
        <v>944.04499999999996</v>
      </c>
      <c r="G13" s="5">
        <v>943.92</v>
      </c>
      <c r="H13" s="5">
        <f t="shared" si="0"/>
        <v>0.125</v>
      </c>
      <c r="I13" s="5">
        <f t="shared" si="1"/>
        <v>1.5625E-2</v>
      </c>
    </row>
    <row r="14" spans="1:9" x14ac:dyDescent="0.25">
      <c r="A14" t="s">
        <v>22</v>
      </c>
      <c r="B14" s="4">
        <v>41.984970969999999</v>
      </c>
      <c r="C14" s="4">
        <v>-85.196421939999993</v>
      </c>
      <c r="D14" s="5">
        <v>12897759.427999999</v>
      </c>
      <c r="E14" s="5">
        <v>177852.649</v>
      </c>
      <c r="F14" s="5">
        <v>901.58600000000001</v>
      </c>
      <c r="G14" s="5">
        <v>901.71</v>
      </c>
      <c r="H14" s="5">
        <f t="shared" si="0"/>
        <v>-0.12400000000002365</v>
      </c>
      <c r="I14" s="5">
        <f t="shared" si="1"/>
        <v>1.5376000000005864E-2</v>
      </c>
    </row>
    <row r="15" spans="1:9" x14ac:dyDescent="0.25">
      <c r="A15" t="s">
        <v>23</v>
      </c>
      <c r="B15" s="4">
        <v>42.02896741</v>
      </c>
      <c r="C15" s="4">
        <v>-84.981203489999999</v>
      </c>
      <c r="D15" s="5">
        <v>12956390.460000001</v>
      </c>
      <c r="E15" s="5">
        <v>193383.61600000001</v>
      </c>
      <c r="F15" s="5">
        <v>957.18799999999999</v>
      </c>
      <c r="G15" s="5">
        <v>957.09</v>
      </c>
      <c r="H15" s="5">
        <f t="shared" si="0"/>
        <v>9.7999999999956344E-2</v>
      </c>
      <c r="I15" s="5">
        <f t="shared" si="1"/>
        <v>9.603999999991444E-3</v>
      </c>
    </row>
    <row r="16" spans="1:9" x14ac:dyDescent="0.25">
      <c r="A16" t="s">
        <v>24</v>
      </c>
      <c r="B16" s="4">
        <v>42.036294959999999</v>
      </c>
      <c r="C16" s="4">
        <v>-84.884387770000004</v>
      </c>
      <c r="D16" s="5">
        <v>12982711.265000001</v>
      </c>
      <c r="E16" s="5">
        <v>195877.00599999999</v>
      </c>
      <c r="F16" s="5">
        <v>987.57</v>
      </c>
      <c r="G16" s="5">
        <v>987.56</v>
      </c>
      <c r="H16" s="5">
        <f t="shared" si="0"/>
        <v>1.0000000000104592E-2</v>
      </c>
      <c r="I16" s="5">
        <f t="shared" si="1"/>
        <v>1.0000000000209184E-4</v>
      </c>
    </row>
    <row r="17" spans="1:9" x14ac:dyDescent="0.25">
      <c r="A17" t="s">
        <v>25</v>
      </c>
      <c r="B17" s="4">
        <v>42.028392250000003</v>
      </c>
      <c r="C17" s="4">
        <v>-85.128389630000001</v>
      </c>
      <c r="D17" s="5">
        <v>12916399.203</v>
      </c>
      <c r="E17" s="5">
        <v>193500.875</v>
      </c>
      <c r="F17" s="5">
        <v>950.84900000000005</v>
      </c>
      <c r="G17" s="5">
        <v>950.85</v>
      </c>
      <c r="H17" s="5">
        <f t="shared" si="0"/>
        <v>-9.9999999997635314E-4</v>
      </c>
      <c r="I17" s="5">
        <f t="shared" si="1"/>
        <v>9.9999999995270629E-7</v>
      </c>
    </row>
    <row r="18" spans="1:9" x14ac:dyDescent="0.25">
      <c r="A18" t="s">
        <v>26</v>
      </c>
      <c r="B18" s="4">
        <v>41.890710910000003</v>
      </c>
      <c r="C18" s="4">
        <v>-85.004387750000006</v>
      </c>
      <c r="D18" s="5">
        <v>12949709.802999999</v>
      </c>
      <c r="E18" s="5">
        <v>143047.87100000001</v>
      </c>
      <c r="F18" s="5">
        <v>1003.547</v>
      </c>
      <c r="G18" s="5">
        <v>1003.29</v>
      </c>
      <c r="H18" s="5">
        <f t="shared" si="0"/>
        <v>0.25700000000006185</v>
      </c>
      <c r="I18" s="5">
        <f t="shared" si="1"/>
        <v>6.6049000000031791E-2</v>
      </c>
    </row>
    <row r="19" spans="1:9" x14ac:dyDescent="0.25">
      <c r="A19" t="s">
        <v>27</v>
      </c>
      <c r="B19" s="4">
        <v>41.869779000000001</v>
      </c>
      <c r="C19" s="4">
        <v>-85.005414290000004</v>
      </c>
      <c r="D19" s="5">
        <v>12949372.411</v>
      </c>
      <c r="E19" s="5">
        <v>135422.04399999999</v>
      </c>
      <c r="F19" s="5">
        <v>999.28300000000002</v>
      </c>
      <c r="G19" s="5">
        <v>999.3</v>
      </c>
      <c r="H19" s="5">
        <f t="shared" si="0"/>
        <v>-1.6999999999939064E-2</v>
      </c>
      <c r="I19" s="5">
        <f t="shared" si="1"/>
        <v>2.8899999999792818E-4</v>
      </c>
    </row>
    <row r="20" spans="1:9" x14ac:dyDescent="0.25">
      <c r="A20" t="s">
        <v>28</v>
      </c>
      <c r="B20" s="4">
        <v>41.811272870000003</v>
      </c>
      <c r="C20" s="4">
        <v>-84.864346560000001</v>
      </c>
      <c r="D20" s="5">
        <v>12987671.02</v>
      </c>
      <c r="E20" s="5">
        <v>113841.724</v>
      </c>
      <c r="F20" s="5">
        <v>1061.865</v>
      </c>
      <c r="G20" s="5">
        <v>1061.81</v>
      </c>
      <c r="H20" s="5">
        <f t="shared" si="0"/>
        <v>5.5000000000063665E-2</v>
      </c>
      <c r="I20" s="5">
        <f t="shared" si="1"/>
        <v>3.025000000007003E-3</v>
      </c>
    </row>
    <row r="21" spans="1:9" x14ac:dyDescent="0.25">
      <c r="A21" t="s">
        <v>29</v>
      </c>
      <c r="B21" s="4">
        <v>42.028525340000002</v>
      </c>
      <c r="C21" s="4">
        <v>-85.138569910000001</v>
      </c>
      <c r="D21" s="5">
        <v>12913633.739</v>
      </c>
      <c r="E21" s="5">
        <v>193574.565</v>
      </c>
      <c r="F21" s="5">
        <v>934.34400000000005</v>
      </c>
      <c r="G21" s="5">
        <v>934.11</v>
      </c>
      <c r="H21" s="5">
        <f t="shared" si="0"/>
        <v>0.23400000000003729</v>
      </c>
      <c r="I21" s="5">
        <f t="shared" si="1"/>
        <v>5.475600000001745E-2</v>
      </c>
    </row>
    <row r="22" spans="1:9" x14ac:dyDescent="0.25">
      <c r="A22" t="s">
        <v>30</v>
      </c>
      <c r="B22" s="4">
        <v>42.042975200000001</v>
      </c>
      <c r="C22" s="4">
        <v>-84.862086289999993</v>
      </c>
      <c r="D22" s="5">
        <v>12988784.119000001</v>
      </c>
      <c r="E22" s="5">
        <v>198274.93700000001</v>
      </c>
      <c r="F22" s="5">
        <v>994.92</v>
      </c>
      <c r="G22" s="5">
        <v>994.95</v>
      </c>
      <c r="H22" s="5">
        <f t="shared" si="0"/>
        <v>-3.0000000000086402E-2</v>
      </c>
      <c r="I22" s="5">
        <f t="shared" si="1"/>
        <v>9.0000000000518409E-4</v>
      </c>
    </row>
    <row r="23" spans="1:9" x14ac:dyDescent="0.25">
      <c r="A23" t="s">
        <v>31</v>
      </c>
      <c r="B23" s="4">
        <v>41.838864710000003</v>
      </c>
      <c r="C23" s="4">
        <v>-85.266429500000001</v>
      </c>
      <c r="D23" s="5">
        <v>12878156.926999999</v>
      </c>
      <c r="E23" s="5">
        <v>124806.228</v>
      </c>
      <c r="F23" s="5">
        <v>904.70500000000004</v>
      </c>
      <c r="G23" s="5">
        <v>904.78</v>
      </c>
      <c r="H23" s="5">
        <f t="shared" si="0"/>
        <v>-7.4999999999931788E-2</v>
      </c>
      <c r="I23" s="5">
        <f t="shared" si="1"/>
        <v>5.6249999999897684E-3</v>
      </c>
    </row>
    <row r="24" spans="1:9" x14ac:dyDescent="0.25">
      <c r="A24" t="s">
        <v>32</v>
      </c>
      <c r="B24" s="4">
        <v>41.86975597</v>
      </c>
      <c r="C24" s="4">
        <v>-85.073574649999998</v>
      </c>
      <c r="D24" s="5">
        <v>12930806.696</v>
      </c>
      <c r="E24" s="5">
        <v>135562.022</v>
      </c>
      <c r="F24" s="5">
        <v>1021.813</v>
      </c>
      <c r="G24" s="5">
        <v>1021.89</v>
      </c>
      <c r="H24" s="5">
        <f t="shared" si="0"/>
        <v>-7.6999999999998181E-2</v>
      </c>
      <c r="I24" s="5">
        <f t="shared" si="1"/>
        <v>5.9289999999997201E-3</v>
      </c>
    </row>
    <row r="25" spans="1:9" x14ac:dyDescent="0.25">
      <c r="A25" t="s">
        <v>33</v>
      </c>
      <c r="B25" s="4">
        <v>41.92680575</v>
      </c>
      <c r="C25" s="4">
        <v>-84.839971379999994</v>
      </c>
      <c r="D25" s="5">
        <v>12994553.341</v>
      </c>
      <c r="E25" s="5">
        <v>155906.177</v>
      </c>
      <c r="F25" s="5">
        <v>1026.289</v>
      </c>
      <c r="G25" s="5">
        <v>1025.9100000000001</v>
      </c>
      <c r="H25" s="5">
        <f t="shared" si="0"/>
        <v>0.37899999999990541</v>
      </c>
      <c r="I25" s="5">
        <f t="shared" si="1"/>
        <v>0.1436409999999283</v>
      </c>
    </row>
    <row r="26" spans="1:9" x14ac:dyDescent="0.25">
      <c r="A26" t="s">
        <v>34</v>
      </c>
      <c r="B26" s="4">
        <v>42.015094339999997</v>
      </c>
      <c r="C26" s="4">
        <v>-85.234297720000001</v>
      </c>
      <c r="D26" s="5">
        <v>12887574.957</v>
      </c>
      <c r="E26" s="5">
        <v>188933.51500000001</v>
      </c>
      <c r="F26" s="5">
        <v>879.10799999999995</v>
      </c>
      <c r="G26" s="5">
        <v>879.53</v>
      </c>
      <c r="H26" s="5">
        <f t="shared" si="0"/>
        <v>-0.42200000000002547</v>
      </c>
      <c r="I26" s="5">
        <f t="shared" si="1"/>
        <v>0.1780840000000215</v>
      </c>
    </row>
    <row r="27" spans="1:9" x14ac:dyDescent="0.25">
      <c r="A27" t="s">
        <v>35</v>
      </c>
      <c r="B27" s="4">
        <v>42.031801690000002</v>
      </c>
      <c r="C27" s="4">
        <v>-85.177093630000002</v>
      </c>
      <c r="D27" s="5">
        <v>12903178.664999999</v>
      </c>
      <c r="E27" s="5">
        <v>194866.84</v>
      </c>
      <c r="F27" s="5">
        <v>896.44100000000003</v>
      </c>
      <c r="G27" s="5">
        <v>896.25</v>
      </c>
      <c r="H27" s="5">
        <f t="shared" si="0"/>
        <v>0.19100000000003092</v>
      </c>
      <c r="I27" s="5">
        <f t="shared" si="1"/>
        <v>3.648100000001181E-2</v>
      </c>
    </row>
    <row r="28" spans="1:9" x14ac:dyDescent="0.25">
      <c r="A28" t="s">
        <v>36</v>
      </c>
      <c r="B28" s="4">
        <v>42.028904760000003</v>
      </c>
      <c r="C28" s="4">
        <v>-84.971583460000005</v>
      </c>
      <c r="D28" s="5">
        <v>12959004.005000001</v>
      </c>
      <c r="E28" s="5">
        <v>193341.85699999999</v>
      </c>
      <c r="F28" s="5">
        <v>952.18499999999995</v>
      </c>
      <c r="G28" s="5">
        <v>951.98</v>
      </c>
      <c r="H28" s="5">
        <f t="shared" si="0"/>
        <v>0.20499999999992724</v>
      </c>
      <c r="I28" s="5">
        <f t="shared" si="1"/>
        <v>4.202499999997017E-2</v>
      </c>
    </row>
    <row r="29" spans="1:9" x14ac:dyDescent="0.25">
      <c r="A29" t="s">
        <v>37</v>
      </c>
      <c r="B29" s="4">
        <v>41.774740010000002</v>
      </c>
      <c r="C29" s="4">
        <v>-84.863927129999993</v>
      </c>
      <c r="D29" s="5">
        <v>12987706.739</v>
      </c>
      <c r="E29" s="5">
        <v>100527.53200000001</v>
      </c>
      <c r="F29" s="5">
        <v>1088.413</v>
      </c>
      <c r="G29" s="5">
        <v>1088.5999999999999</v>
      </c>
      <c r="H29" s="5">
        <f t="shared" si="0"/>
        <v>-0.18699999999989814</v>
      </c>
      <c r="I29" s="5">
        <f t="shared" si="1"/>
        <v>3.4968999999961906E-2</v>
      </c>
    </row>
    <row r="31" spans="1:9" x14ac:dyDescent="0.25">
      <c r="F31" s="5"/>
      <c r="H31" s="8" t="s">
        <v>49</v>
      </c>
      <c r="I31" s="9" t="s">
        <v>42</v>
      </c>
    </row>
    <row r="32" spans="1:9" x14ac:dyDescent="0.25">
      <c r="A32" t="s">
        <v>5</v>
      </c>
      <c r="E32" s="10" t="s">
        <v>43</v>
      </c>
      <c r="F32" s="11">
        <f>AVERAGE(H2:H29)</f>
        <v>-1.1857142857142631E-2</v>
      </c>
      <c r="G32" s="12" t="s">
        <v>44</v>
      </c>
      <c r="H32" s="13">
        <f>SQRT(SUM(I2:I29)/27)</f>
        <v>0.25723184527235549</v>
      </c>
      <c r="I32" s="14">
        <f>H32/39.37*12</f>
        <v>7.8404423247860455E-2</v>
      </c>
    </row>
    <row r="33" spans="1:9" x14ac:dyDescent="0.25">
      <c r="A33" t="s">
        <v>6</v>
      </c>
      <c r="E33" s="15" t="s">
        <v>45</v>
      </c>
      <c r="F33" s="16">
        <f>MIN(H2:H29)</f>
        <v>-0.97500000000002274</v>
      </c>
      <c r="G33" s="17" t="s">
        <v>46</v>
      </c>
      <c r="H33" s="18">
        <f>1.96*H32</f>
        <v>0.50417441673381669</v>
      </c>
      <c r="I33" s="19">
        <f>H33/39.37*12</f>
        <v>0.15367266956580647</v>
      </c>
    </row>
    <row r="34" spans="1:9" x14ac:dyDescent="0.25">
      <c r="A34" t="s">
        <v>7</v>
      </c>
      <c r="E34" s="20" t="s">
        <v>47</v>
      </c>
      <c r="F34" s="21">
        <f>MAX(H2:H29)</f>
        <v>0.37899999999990541</v>
      </c>
      <c r="G34" s="22"/>
      <c r="H34" s="23"/>
      <c r="I34" s="24"/>
    </row>
    <row r="35" spans="1:9" x14ac:dyDescent="0.25">
      <c r="A35" t="s">
        <v>8</v>
      </c>
    </row>
    <row r="36" spans="1:9" x14ac:dyDescent="0.25">
      <c r="A36" t="s">
        <v>9</v>
      </c>
      <c r="F36" s="25" t="s">
        <v>48</v>
      </c>
      <c r="G36" s="26"/>
      <c r="H36" s="26">
        <f>PERCENTILE(H2:H29,0.95)</f>
        <v>0.25105000000004335</v>
      </c>
      <c r="I36" s="27">
        <f>H36/39.37*12</f>
        <v>7.6520193040399309E-2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2017-10-09T16:20:35Z</dcterms:modified>
</cp:coreProperties>
</file>