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filterPrivacy="1"/>
  <bookViews>
    <workbookView xWindow="0" yWindow="0" windowWidth="22260" windowHeight="12075"/>
  </bookViews>
  <sheets>
    <sheet name="Sheet1" sheetId="1" r:id="rId1"/>
  </sheets>
  <definedNames>
    <definedName name="_xlnm._FilterDatabase" localSheetId="0" hidden="1">Sheet1!$G$2:$G$107</definedName>
  </definedNames>
  <calcPr calcId="171027"/>
</workbook>
</file>

<file path=xl/calcChain.xml><?xml version="1.0" encoding="utf-8"?>
<calcChain xmlns="http://schemas.openxmlformats.org/spreadsheetml/2006/main">
  <c r="I50" i="1" l="1"/>
  <c r="I49" i="1"/>
  <c r="H49" i="1"/>
  <c r="H50" i="1"/>
  <c r="F51" i="1"/>
  <c r="F50" i="1"/>
  <c r="F49" i="1"/>
  <c r="H46" i="1" l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</calcChain>
</file>

<file path=xl/sharedStrings.xml><?xml version="1.0" encoding="utf-8"?>
<sst xmlns="http://schemas.openxmlformats.org/spreadsheetml/2006/main" count="67" uniqueCount="67">
  <si>
    <t>NVA301</t>
  </si>
  <si>
    <t>NVA302</t>
  </si>
  <si>
    <t>NVA303</t>
  </si>
  <si>
    <t>NVA304</t>
  </si>
  <si>
    <t>NVA305</t>
  </si>
  <si>
    <t>NVA306</t>
  </si>
  <si>
    <t>NVA308</t>
  </si>
  <si>
    <t>NVA309</t>
  </si>
  <si>
    <t>NVA310</t>
  </si>
  <si>
    <t>NVA311</t>
  </si>
  <si>
    <t>NVA312</t>
  </si>
  <si>
    <t>NVA313</t>
  </si>
  <si>
    <t>NVA314</t>
  </si>
  <si>
    <t>NVA315</t>
  </si>
  <si>
    <t>NVA316</t>
  </si>
  <si>
    <t>NVA317</t>
  </si>
  <si>
    <t>NVA318</t>
  </si>
  <si>
    <t>NVA319</t>
  </si>
  <si>
    <t>NVA320</t>
  </si>
  <si>
    <t>NVA321</t>
  </si>
  <si>
    <t>NVA322</t>
  </si>
  <si>
    <t>NVA323</t>
  </si>
  <si>
    <t>NVA325</t>
  </si>
  <si>
    <t>NVA326</t>
  </si>
  <si>
    <t>NVA327</t>
  </si>
  <si>
    <t>NVA328</t>
  </si>
  <si>
    <t>NVA329</t>
  </si>
  <si>
    <t>NVA330</t>
  </si>
  <si>
    <t>NVA331</t>
  </si>
  <si>
    <t>NVA332</t>
  </si>
  <si>
    <t>NVA333</t>
  </si>
  <si>
    <t>NVA334</t>
  </si>
  <si>
    <t>NVA335</t>
  </si>
  <si>
    <t>NVA701</t>
  </si>
  <si>
    <t>NVA702</t>
  </si>
  <si>
    <t>NVA703</t>
  </si>
  <si>
    <t>NVA704</t>
  </si>
  <si>
    <t>NVA705</t>
  </si>
  <si>
    <t>NVA706</t>
  </si>
  <si>
    <t>NVA707</t>
  </si>
  <si>
    <t>NVA708</t>
  </si>
  <si>
    <t>NVA710</t>
  </si>
  <si>
    <t>Point ID</t>
  </si>
  <si>
    <t>Easting</t>
  </si>
  <si>
    <t>Datum: NAD83(2011)</t>
  </si>
  <si>
    <t>Epoch: 2010</t>
  </si>
  <si>
    <t>Geoid: 12B</t>
  </si>
  <si>
    <t>State Plane: Michigan South</t>
  </si>
  <si>
    <t>Units: International Feet</t>
  </si>
  <si>
    <t>NVA307</t>
  </si>
  <si>
    <t>NVA709</t>
  </si>
  <si>
    <t>NVA324</t>
  </si>
  <si>
    <t>Latitude</t>
  </si>
  <si>
    <t>Longitude</t>
  </si>
  <si>
    <t>Δ Z</t>
  </si>
  <si>
    <r>
      <t xml:space="preserve">        Δ Z</t>
    </r>
    <r>
      <rPr>
        <b/>
        <vertAlign val="superscript"/>
        <sz val="10"/>
        <rFont val="Arial"/>
        <family val="2"/>
      </rPr>
      <t>2</t>
    </r>
  </si>
  <si>
    <t>Meters</t>
  </si>
  <si>
    <t>Z Mean</t>
  </si>
  <si>
    <t>RMSE:</t>
  </si>
  <si>
    <t>Z Min:</t>
  </si>
  <si>
    <t>* 1.9600</t>
  </si>
  <si>
    <t>Z Max:</t>
  </si>
  <si>
    <t>Summary is in International Feet</t>
  </si>
  <si>
    <t>International Feet</t>
  </si>
  <si>
    <t xml:space="preserve">Northing </t>
  </si>
  <si>
    <t>NAVD88 MSL Int. Survey Feet</t>
  </si>
  <si>
    <t>LiDAR Elevation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</si>
</sst>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/>
    <xf numFmtId="164" fontId="0" fillId="0" borderId="10" xfId="0" applyNumberFormat="1" applyFill="1" applyBorder="1"/>
    <xf numFmtId="164" fontId="0" fillId="0" borderId="10" xfId="0" applyNumberFormat="1" applyBorder="1"/>
    <xf numFmtId="0" fontId="16" fillId="0" borderId="11" xfId="0" applyFont="1" applyBorder="1"/>
    <xf numFmtId="0" fontId="16" fillId="0" borderId="12" xfId="0" applyFont="1" applyBorder="1"/>
    <xf numFmtId="0" fontId="18" fillId="0" borderId="12" xfId="0" applyFont="1" applyBorder="1"/>
    <xf numFmtId="164" fontId="19" fillId="0" borderId="13" xfId="0" applyNumberFormat="1" applyFont="1" applyFill="1" applyBorder="1"/>
    <xf numFmtId="0" fontId="0" fillId="0" borderId="14" xfId="0" applyFill="1" applyBorder="1"/>
    <xf numFmtId="0" fontId="0" fillId="0" borderId="16" xfId="0" applyFill="1" applyBorder="1"/>
    <xf numFmtId="164" fontId="0" fillId="0" borderId="17" xfId="0" applyNumberFormat="1" applyFill="1" applyBorder="1"/>
    <xf numFmtId="164" fontId="0" fillId="0" borderId="17" xfId="0" applyNumberFormat="1" applyBorder="1"/>
    <xf numFmtId="0" fontId="16" fillId="0" borderId="0" xfId="0" applyFont="1"/>
    <xf numFmtId="0" fontId="19" fillId="0" borderId="19" xfId="0" applyFont="1" applyBorder="1" applyAlignment="1">
      <alignment horizontal="right"/>
    </xf>
    <xf numFmtId="2" fontId="19" fillId="0" borderId="20" xfId="0" applyNumberFormat="1" applyFont="1" applyBorder="1"/>
    <xf numFmtId="0" fontId="19" fillId="0" borderId="20" xfId="0" applyFont="1" applyBorder="1" applyAlignment="1">
      <alignment horizontal="right"/>
    </xf>
    <xf numFmtId="164" fontId="19" fillId="0" borderId="21" xfId="0" applyNumberFormat="1" applyFont="1" applyBorder="1"/>
    <xf numFmtId="0" fontId="19" fillId="0" borderId="22" xfId="0" applyFont="1" applyBorder="1" applyAlignment="1">
      <alignment horizontal="right"/>
    </xf>
    <xf numFmtId="2" fontId="19" fillId="0" borderId="0" xfId="0" applyNumberFormat="1" applyFont="1" applyBorder="1"/>
    <xf numFmtId="0" fontId="19" fillId="0" borderId="0" xfId="0" applyFont="1" applyBorder="1" applyAlignment="1">
      <alignment horizontal="right"/>
    </xf>
    <xf numFmtId="164" fontId="19" fillId="0" borderId="23" xfId="0" applyNumberFormat="1" applyFont="1" applyBorder="1"/>
    <xf numFmtId="0" fontId="19" fillId="0" borderId="24" xfId="0" applyFont="1" applyBorder="1" applyAlignment="1">
      <alignment horizontal="right"/>
    </xf>
    <xf numFmtId="2" fontId="19" fillId="0" borderId="25" xfId="0" applyNumberFormat="1" applyFont="1" applyBorder="1"/>
    <xf numFmtId="0" fontId="0" fillId="0" borderId="25" xfId="0" applyBorder="1" applyAlignment="1">
      <alignment horizontal="right"/>
    </xf>
    <xf numFmtId="0" fontId="0" fillId="0" borderId="26" xfId="0" applyBorder="1"/>
    <xf numFmtId="165" fontId="0" fillId="0" borderId="10" xfId="0" applyNumberFormat="1" applyFill="1" applyBorder="1"/>
    <xf numFmtId="165" fontId="0" fillId="0" borderId="17" xfId="0" applyNumberFormat="1" applyFill="1" applyBorder="1"/>
    <xf numFmtId="164" fontId="0" fillId="0" borderId="15" xfId="0" applyNumberFormat="1" applyBorder="1"/>
    <xf numFmtId="164" fontId="0" fillId="0" borderId="18" xfId="0" applyNumberFormat="1" applyBorder="1"/>
    <xf numFmtId="164" fontId="16" fillId="0" borderId="27" xfId="0" applyNumberFormat="1" applyFont="1" applyBorder="1" applyAlignment="1">
      <alignment horizontal="right"/>
    </xf>
    <xf numFmtId="164" fontId="16" fillId="0" borderId="28" xfId="0" applyNumberFormat="1" applyFont="1" applyBorder="1" applyAlignment="1">
      <alignment horizontal="right"/>
    </xf>
    <xf numFmtId="0" fontId="16" fillId="0" borderId="29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zoomScaleNormal="100" workbookViewId="0">
      <selection activeCell="I52" sqref="A1:I52"/>
    </sheetView>
  </sheetViews>
  <sheetFormatPr defaultRowHeight="15" x14ac:dyDescent="0.25"/>
  <cols>
    <col min="1" max="1" width="14.42578125" customWidth="1"/>
    <col min="2" max="2" width="16" hidden="1" customWidth="1"/>
    <col min="3" max="3" width="17.7109375" hidden="1" customWidth="1"/>
    <col min="4" max="4" width="15.28515625" customWidth="1"/>
    <col min="5" max="5" width="13" bestFit="1" customWidth="1"/>
    <col min="6" max="7" width="11.42578125" customWidth="1"/>
    <col min="9" max="9" width="11.7109375" customWidth="1"/>
  </cols>
  <sheetData>
    <row r="1" spans="1:9" s="3" customFormat="1" x14ac:dyDescent="0.25">
      <c r="A1" s="6" t="s">
        <v>42</v>
      </c>
      <c r="B1" s="7" t="s">
        <v>52</v>
      </c>
      <c r="C1" s="7" t="s">
        <v>53</v>
      </c>
      <c r="D1" s="7" t="s">
        <v>43</v>
      </c>
      <c r="E1" s="7" t="s">
        <v>64</v>
      </c>
      <c r="F1" s="7" t="s">
        <v>65</v>
      </c>
      <c r="G1" s="7" t="s">
        <v>66</v>
      </c>
      <c r="H1" s="8" t="s">
        <v>54</v>
      </c>
      <c r="I1" s="9" t="s">
        <v>55</v>
      </c>
    </row>
    <row r="2" spans="1:9" x14ac:dyDescent="0.25">
      <c r="A2" s="10" t="s">
        <v>0</v>
      </c>
      <c r="B2" s="27">
        <v>42.086274590000002</v>
      </c>
      <c r="C2" s="27">
        <v>-85.274664110000003</v>
      </c>
      <c r="D2" s="4">
        <v>12876885.278000001</v>
      </c>
      <c r="E2" s="4">
        <v>214987.285</v>
      </c>
      <c r="F2" s="5">
        <v>881.13599999999997</v>
      </c>
      <c r="G2" s="4">
        <v>880.90099999999995</v>
      </c>
      <c r="H2" s="5">
        <f t="shared" ref="H2:H46" si="0">F2-G2</f>
        <v>0.23500000000001364</v>
      </c>
      <c r="I2" s="29">
        <f>H2*H2</f>
        <v>5.5225000000006415E-2</v>
      </c>
    </row>
    <row r="3" spans="1:9" x14ac:dyDescent="0.25">
      <c r="A3" s="10" t="s">
        <v>1</v>
      </c>
      <c r="B3" s="27">
        <v>42.07978353</v>
      </c>
      <c r="C3" s="27">
        <v>-85.158312069999994</v>
      </c>
      <c r="D3" s="4">
        <v>12908445.594000001</v>
      </c>
      <c r="E3" s="4">
        <v>212303.117</v>
      </c>
      <c r="F3" s="5">
        <v>905.55399999999997</v>
      </c>
      <c r="G3" s="4">
        <v>905.25099999999998</v>
      </c>
      <c r="H3" s="5">
        <f t="shared" si="0"/>
        <v>0.30299999999999727</v>
      </c>
      <c r="I3" s="29">
        <f t="shared" ref="I3:I46" si="1">H3*H3</f>
        <v>9.180899999999835E-2</v>
      </c>
    </row>
    <row r="4" spans="1:9" x14ac:dyDescent="0.25">
      <c r="A4" s="10" t="s">
        <v>2</v>
      </c>
      <c r="B4" s="27">
        <v>42.105961839999999</v>
      </c>
      <c r="C4" s="27">
        <v>-85.032809240000006</v>
      </c>
      <c r="D4" s="4">
        <v>12942591.502</v>
      </c>
      <c r="E4" s="4">
        <v>221547.753</v>
      </c>
      <c r="F4" s="5">
        <v>932.28499999999997</v>
      </c>
      <c r="G4" s="4">
        <v>932.35429999999997</v>
      </c>
      <c r="H4" s="5">
        <f t="shared" si="0"/>
        <v>-6.9299999999998363E-2</v>
      </c>
      <c r="I4" s="29">
        <f t="shared" si="1"/>
        <v>4.8024899999997732E-3</v>
      </c>
    </row>
    <row r="5" spans="1:9" x14ac:dyDescent="0.25">
      <c r="A5" s="10" t="s">
        <v>3</v>
      </c>
      <c r="B5" s="27">
        <v>42.119847030000003</v>
      </c>
      <c r="C5" s="27">
        <v>-84.889876060000006</v>
      </c>
      <c r="D5" s="4">
        <v>12981409.505999999</v>
      </c>
      <c r="E5" s="4">
        <v>226333.73199999999</v>
      </c>
      <c r="F5" s="5">
        <v>964.98400000000004</v>
      </c>
      <c r="G5" s="4">
        <v>964.73199999999997</v>
      </c>
      <c r="H5" s="5">
        <f t="shared" si="0"/>
        <v>0.25200000000006639</v>
      </c>
      <c r="I5" s="29">
        <f t="shared" si="1"/>
        <v>6.3504000000033464E-2</v>
      </c>
    </row>
    <row r="6" spans="1:9" x14ac:dyDescent="0.25">
      <c r="A6" s="10" t="s">
        <v>4</v>
      </c>
      <c r="B6" s="27">
        <v>42.093644009999998</v>
      </c>
      <c r="C6" s="27">
        <v>-84.788416470000001</v>
      </c>
      <c r="D6" s="4">
        <v>13008888.052999999</v>
      </c>
      <c r="E6" s="4">
        <v>216630.473</v>
      </c>
      <c r="F6" s="5">
        <v>991.45899999999995</v>
      </c>
      <c r="G6" s="4">
        <v>991.56100000000004</v>
      </c>
      <c r="H6" s="5">
        <f t="shared" si="0"/>
        <v>-0.10200000000008913</v>
      </c>
      <c r="I6" s="29">
        <f t="shared" si="1"/>
        <v>1.0404000000018183E-2</v>
      </c>
    </row>
    <row r="7" spans="1:9" x14ac:dyDescent="0.25">
      <c r="A7" s="10" t="s">
        <v>5</v>
      </c>
      <c r="B7" s="27">
        <v>42.137298860000001</v>
      </c>
      <c r="C7" s="27">
        <v>-85.256025710000003</v>
      </c>
      <c r="D7" s="4">
        <v>12882140.862</v>
      </c>
      <c r="E7" s="4">
        <v>233526.497</v>
      </c>
      <c r="F7" s="5">
        <v>916.56399999999996</v>
      </c>
      <c r="G7" s="4">
        <v>916.36099999999999</v>
      </c>
      <c r="H7" s="5">
        <f t="shared" si="0"/>
        <v>0.20299999999997453</v>
      </c>
      <c r="I7" s="29">
        <f t="shared" si="1"/>
        <v>4.1208999999989664E-2</v>
      </c>
    </row>
    <row r="8" spans="1:9" x14ac:dyDescent="0.25">
      <c r="A8" s="10" t="s">
        <v>49</v>
      </c>
      <c r="B8" s="27">
        <v>42.106206139999998</v>
      </c>
      <c r="C8" s="27">
        <v>-85.073130300000003</v>
      </c>
      <c r="D8" s="4">
        <v>12931650.754000001</v>
      </c>
      <c r="E8" s="4">
        <v>221725.97099999999</v>
      </c>
      <c r="F8" s="5">
        <v>920.01300000000003</v>
      </c>
      <c r="G8" s="4">
        <v>920.03599999999994</v>
      </c>
      <c r="H8" s="5">
        <f t="shared" si="0"/>
        <v>-2.299999999991087E-2</v>
      </c>
      <c r="I8" s="29">
        <f t="shared" si="1"/>
        <v>5.2899999999590005E-4</v>
      </c>
    </row>
    <row r="9" spans="1:9" x14ac:dyDescent="0.25">
      <c r="A9" s="10" t="s">
        <v>6</v>
      </c>
      <c r="B9" s="27">
        <v>42.152513200000001</v>
      </c>
      <c r="C9" s="27">
        <v>-84.969262880000002</v>
      </c>
      <c r="D9" s="4">
        <v>12959956.895</v>
      </c>
      <c r="E9" s="4">
        <v>238381.60800000001</v>
      </c>
      <c r="F9" s="5">
        <v>976.15300000000002</v>
      </c>
      <c r="G9" s="4">
        <v>976.25099999999998</v>
      </c>
      <c r="H9" s="5">
        <f t="shared" si="0"/>
        <v>-9.7999999999956344E-2</v>
      </c>
      <c r="I9" s="29">
        <f t="shared" si="1"/>
        <v>9.603999999991444E-3</v>
      </c>
    </row>
    <row r="10" spans="1:9" x14ac:dyDescent="0.25">
      <c r="A10" s="10" t="s">
        <v>7</v>
      </c>
      <c r="B10" s="27">
        <v>42.152565449999997</v>
      </c>
      <c r="C10" s="27">
        <v>-84.818981829999998</v>
      </c>
      <c r="D10" s="4">
        <v>13000707.422</v>
      </c>
      <c r="E10" s="4">
        <v>238145.35200000001</v>
      </c>
      <c r="F10" s="5">
        <v>985.05700000000002</v>
      </c>
      <c r="G10" s="4">
        <v>985.28099999999995</v>
      </c>
      <c r="H10" s="5">
        <f t="shared" si="0"/>
        <v>-0.2239999999999327</v>
      </c>
      <c r="I10" s="29">
        <f t="shared" si="1"/>
        <v>5.0175999999969849E-2</v>
      </c>
    </row>
    <row r="11" spans="1:9" x14ac:dyDescent="0.25">
      <c r="A11" s="10" t="s">
        <v>8</v>
      </c>
      <c r="B11" s="27">
        <v>42.143934020000003</v>
      </c>
      <c r="C11" s="27">
        <v>-84.751079189999999</v>
      </c>
      <c r="D11" s="4">
        <v>13019105.757999999</v>
      </c>
      <c r="E11" s="4">
        <v>234908.43100000001</v>
      </c>
      <c r="F11" s="5">
        <v>983.04</v>
      </c>
      <c r="G11" s="4">
        <v>983.10599999999999</v>
      </c>
      <c r="H11" s="5">
        <f t="shared" si="0"/>
        <v>-6.6000000000030923E-2</v>
      </c>
      <c r="I11" s="29">
        <f t="shared" si="1"/>
        <v>4.3560000000040814E-3</v>
      </c>
    </row>
    <row r="12" spans="1:9" x14ac:dyDescent="0.25">
      <c r="A12" s="10" t="s">
        <v>9</v>
      </c>
      <c r="B12" s="27">
        <v>42.187035979999997</v>
      </c>
      <c r="C12" s="27">
        <v>-85.245231480000001</v>
      </c>
      <c r="D12" s="4">
        <v>12885257.585000001</v>
      </c>
      <c r="E12" s="4">
        <v>251619.916</v>
      </c>
      <c r="F12" s="5">
        <v>961.93700000000001</v>
      </c>
      <c r="G12" s="4">
        <v>961.72299999999996</v>
      </c>
      <c r="H12" s="5">
        <f t="shared" si="0"/>
        <v>0.21400000000005548</v>
      </c>
      <c r="I12" s="29">
        <f t="shared" si="1"/>
        <v>4.5796000000023748E-2</v>
      </c>
    </row>
    <row r="13" spans="1:9" x14ac:dyDescent="0.25">
      <c r="A13" s="10" t="s">
        <v>10</v>
      </c>
      <c r="B13" s="27">
        <v>42.184797879999998</v>
      </c>
      <c r="C13" s="27">
        <v>-85.119192609999999</v>
      </c>
      <c r="D13" s="4">
        <v>12919407.409</v>
      </c>
      <c r="E13" s="4">
        <v>250473.46799999999</v>
      </c>
      <c r="F13" s="5">
        <v>912.63199999999995</v>
      </c>
      <c r="G13" s="4">
        <v>912.32100000000003</v>
      </c>
      <c r="H13" s="5">
        <f t="shared" si="0"/>
        <v>0.31099999999992178</v>
      </c>
      <c r="I13" s="29">
        <f t="shared" si="1"/>
        <v>9.6720999999951346E-2</v>
      </c>
    </row>
    <row r="14" spans="1:9" x14ac:dyDescent="0.25">
      <c r="A14" s="10" t="s">
        <v>11</v>
      </c>
      <c r="B14" s="27">
        <v>42.183692209999997</v>
      </c>
      <c r="C14" s="27">
        <v>-84.966115470000005</v>
      </c>
      <c r="D14" s="4">
        <v>12960891.244000001</v>
      </c>
      <c r="E14" s="4">
        <v>249737.44500000001</v>
      </c>
      <c r="F14" s="5">
        <v>948.84699999999998</v>
      </c>
      <c r="G14" s="4">
        <v>948.68100000000004</v>
      </c>
      <c r="H14" s="5">
        <f t="shared" si="0"/>
        <v>0.16599999999993997</v>
      </c>
      <c r="I14" s="29">
        <f t="shared" si="1"/>
        <v>2.7555999999980072E-2</v>
      </c>
    </row>
    <row r="15" spans="1:9" x14ac:dyDescent="0.25">
      <c r="A15" s="10" t="s">
        <v>12</v>
      </c>
      <c r="B15" s="27">
        <v>42.181296289999999</v>
      </c>
      <c r="C15" s="27">
        <v>-84.857320490000006</v>
      </c>
      <c r="D15" s="4">
        <v>12990372.439999999</v>
      </c>
      <c r="E15" s="4">
        <v>248673.45</v>
      </c>
      <c r="F15" s="5">
        <v>986.19799999999998</v>
      </c>
      <c r="G15" s="4">
        <v>986.13599999999997</v>
      </c>
      <c r="H15" s="5">
        <f t="shared" si="0"/>
        <v>6.2000000000011823E-2</v>
      </c>
      <c r="I15" s="29">
        <f t="shared" si="1"/>
        <v>3.844000000001466E-3</v>
      </c>
    </row>
    <row r="16" spans="1:9" x14ac:dyDescent="0.25">
      <c r="A16" s="10" t="s">
        <v>13</v>
      </c>
      <c r="B16" s="27">
        <v>42.202818499999999</v>
      </c>
      <c r="C16" s="27">
        <v>-84.733893069999993</v>
      </c>
      <c r="D16" s="4">
        <v>13023860.251</v>
      </c>
      <c r="E16" s="4">
        <v>256346.027</v>
      </c>
      <c r="F16" s="5">
        <v>986.39200000000005</v>
      </c>
      <c r="G16" s="4">
        <v>986.28099999999995</v>
      </c>
      <c r="H16" s="5">
        <f t="shared" si="0"/>
        <v>0.11100000000010368</v>
      </c>
      <c r="I16" s="29">
        <f t="shared" si="1"/>
        <v>1.2321000000023017E-2</v>
      </c>
    </row>
    <row r="17" spans="1:9" x14ac:dyDescent="0.25">
      <c r="A17" s="10" t="s">
        <v>14</v>
      </c>
      <c r="B17" s="27">
        <v>42.24200252</v>
      </c>
      <c r="C17" s="27">
        <v>-85.291503169999999</v>
      </c>
      <c r="D17" s="4">
        <v>12872937.901000001</v>
      </c>
      <c r="E17" s="4">
        <v>271783.82</v>
      </c>
      <c r="F17" s="5">
        <v>972.80799999999999</v>
      </c>
      <c r="G17" s="4">
        <v>972.72270000000003</v>
      </c>
      <c r="H17" s="5">
        <f t="shared" si="0"/>
        <v>8.5299999999961074E-2</v>
      </c>
      <c r="I17" s="29">
        <f t="shared" si="1"/>
        <v>7.2760899999933593E-3</v>
      </c>
    </row>
    <row r="18" spans="1:9" x14ac:dyDescent="0.25">
      <c r="A18" s="10" t="s">
        <v>15</v>
      </c>
      <c r="B18" s="27">
        <v>42.235829959999997</v>
      </c>
      <c r="C18" s="27">
        <v>-85.148360269999998</v>
      </c>
      <c r="D18" s="4">
        <v>12911675.176000001</v>
      </c>
      <c r="E18" s="4">
        <v>269141.71000000002</v>
      </c>
      <c r="F18" s="5">
        <v>948.44200000000001</v>
      </c>
      <c r="G18" s="4">
        <v>948.26099999999997</v>
      </c>
      <c r="H18" s="5">
        <f t="shared" si="0"/>
        <v>0.18100000000004002</v>
      </c>
      <c r="I18" s="29">
        <f t="shared" si="1"/>
        <v>3.2761000000014487E-2</v>
      </c>
    </row>
    <row r="19" spans="1:9" x14ac:dyDescent="0.25">
      <c r="A19" s="10" t="s">
        <v>16</v>
      </c>
      <c r="B19" s="27">
        <v>42.246733880000001</v>
      </c>
      <c r="C19" s="27">
        <v>-84.985867819999996</v>
      </c>
      <c r="D19" s="4">
        <v>12955706.825999999</v>
      </c>
      <c r="E19" s="4">
        <v>272749.098</v>
      </c>
      <c r="F19" s="5">
        <v>928.73599999999999</v>
      </c>
      <c r="G19" s="4">
        <v>928.61599999999999</v>
      </c>
      <c r="H19" s="5">
        <f t="shared" si="0"/>
        <v>0.12000000000000455</v>
      </c>
      <c r="I19" s="29">
        <f t="shared" si="1"/>
        <v>1.4400000000001091E-2</v>
      </c>
    </row>
    <row r="20" spans="1:9" x14ac:dyDescent="0.25">
      <c r="A20" s="10" t="s">
        <v>17</v>
      </c>
      <c r="B20" s="27">
        <v>42.232538009999999</v>
      </c>
      <c r="C20" s="27">
        <v>-84.847708690000005</v>
      </c>
      <c r="D20" s="4">
        <v>12993084.290999999</v>
      </c>
      <c r="E20" s="4">
        <v>267331.53000000003</v>
      </c>
      <c r="F20" s="5">
        <v>981.83100000000002</v>
      </c>
      <c r="G20" s="4">
        <v>981.88099999999997</v>
      </c>
      <c r="H20" s="5">
        <f t="shared" si="0"/>
        <v>-4.9999999999954525E-2</v>
      </c>
      <c r="I20" s="29">
        <f t="shared" si="1"/>
        <v>2.4999999999954525E-3</v>
      </c>
    </row>
    <row r="21" spans="1:9" x14ac:dyDescent="0.25">
      <c r="A21" s="10" t="s">
        <v>18</v>
      </c>
      <c r="B21" s="27">
        <v>42.231153409999997</v>
      </c>
      <c r="C21" s="27">
        <v>-84.738225200000002</v>
      </c>
      <c r="D21" s="4">
        <v>13022732.045</v>
      </c>
      <c r="E21" s="4">
        <v>266676.83</v>
      </c>
      <c r="F21" s="5">
        <v>974.05499999999995</v>
      </c>
      <c r="G21" s="4">
        <v>974.20100000000002</v>
      </c>
      <c r="H21" s="5">
        <f t="shared" si="0"/>
        <v>-0.14600000000007185</v>
      </c>
      <c r="I21" s="29">
        <f t="shared" si="1"/>
        <v>2.1316000000020981E-2</v>
      </c>
    </row>
    <row r="22" spans="1:9" x14ac:dyDescent="0.25">
      <c r="A22" s="10" t="s">
        <v>19</v>
      </c>
      <c r="B22" s="27">
        <v>42.291438220000003</v>
      </c>
      <c r="C22" s="27">
        <v>-85.230441200000001</v>
      </c>
      <c r="D22" s="4">
        <v>12889656.117000001</v>
      </c>
      <c r="E22" s="4">
        <v>289622.495</v>
      </c>
      <c r="F22" s="5">
        <v>920.279</v>
      </c>
      <c r="G22" s="4">
        <v>920.23599999999999</v>
      </c>
      <c r="H22" s="5">
        <f t="shared" si="0"/>
        <v>4.3000000000006366E-2</v>
      </c>
      <c r="I22" s="29">
        <f t="shared" si="1"/>
        <v>1.8490000000005475E-3</v>
      </c>
    </row>
    <row r="23" spans="1:9" x14ac:dyDescent="0.25">
      <c r="A23" s="10" t="s">
        <v>20</v>
      </c>
      <c r="B23" s="27">
        <v>42.310022750000002</v>
      </c>
      <c r="C23" s="27">
        <v>-85.135283319999999</v>
      </c>
      <c r="D23" s="4">
        <v>12915463.17</v>
      </c>
      <c r="E23" s="4">
        <v>296145.152</v>
      </c>
      <c r="F23" s="5">
        <v>886.29899999999998</v>
      </c>
      <c r="G23" s="4">
        <v>886.27850000000001</v>
      </c>
      <c r="H23" s="5">
        <f t="shared" si="0"/>
        <v>2.0499999999969987E-2</v>
      </c>
      <c r="I23" s="29">
        <f t="shared" si="1"/>
        <v>4.2024999999876943E-4</v>
      </c>
    </row>
    <row r="24" spans="1:9" x14ac:dyDescent="0.25">
      <c r="A24" s="10" t="s">
        <v>21</v>
      </c>
      <c r="B24" s="27">
        <v>42.295092359999998</v>
      </c>
      <c r="C24" s="27">
        <v>-85.003640450000006</v>
      </c>
      <c r="D24" s="4">
        <v>12951028.186000001</v>
      </c>
      <c r="E24" s="4">
        <v>290407.185</v>
      </c>
      <c r="F24" s="5">
        <v>938.07299999999998</v>
      </c>
      <c r="G24" s="4">
        <v>938.18430000000001</v>
      </c>
      <c r="H24" s="5">
        <f t="shared" si="0"/>
        <v>-0.11130000000002838</v>
      </c>
      <c r="I24" s="29">
        <f t="shared" si="1"/>
        <v>1.2387690000006316E-2</v>
      </c>
    </row>
    <row r="25" spans="1:9" x14ac:dyDescent="0.25">
      <c r="A25" s="10" t="s">
        <v>51</v>
      </c>
      <c r="B25" s="27">
        <v>42.28499223</v>
      </c>
      <c r="C25" s="27">
        <v>-84.864058659999998</v>
      </c>
      <c r="D25" s="4">
        <v>12988769.388</v>
      </c>
      <c r="E25" s="4">
        <v>286472.18099999998</v>
      </c>
      <c r="F25" s="5">
        <v>968.12199999999996</v>
      </c>
      <c r="G25" s="4">
        <v>968.01409999999998</v>
      </c>
      <c r="H25" s="5">
        <f t="shared" si="0"/>
        <v>0.10789999999997235</v>
      </c>
      <c r="I25" s="29">
        <f t="shared" si="1"/>
        <v>1.1642409999994033E-2</v>
      </c>
    </row>
    <row r="26" spans="1:9" x14ac:dyDescent="0.25">
      <c r="A26" s="10" t="s">
        <v>22</v>
      </c>
      <c r="B26" s="27">
        <v>42.286942549999999</v>
      </c>
      <c r="C26" s="27">
        <v>-84.786462650000004</v>
      </c>
      <c r="D26" s="4">
        <v>13009769.584000001</v>
      </c>
      <c r="E26" s="4">
        <v>287068.53100000002</v>
      </c>
      <c r="F26" s="5">
        <v>947.14800000000002</v>
      </c>
      <c r="G26" s="4">
        <v>947.02099999999996</v>
      </c>
      <c r="H26" s="5">
        <f t="shared" si="0"/>
        <v>0.12700000000006639</v>
      </c>
      <c r="I26" s="29">
        <f t="shared" si="1"/>
        <v>1.6129000000016862E-2</v>
      </c>
    </row>
    <row r="27" spans="1:9" x14ac:dyDescent="0.25">
      <c r="A27" s="10" t="s">
        <v>23</v>
      </c>
      <c r="B27" s="27">
        <v>42.389662530000003</v>
      </c>
      <c r="C27" s="27">
        <v>-85.260498400000003</v>
      </c>
      <c r="D27" s="4">
        <v>12881904.124</v>
      </c>
      <c r="E27" s="4">
        <v>325500.05099999998</v>
      </c>
      <c r="F27" s="5">
        <v>889.26499999999999</v>
      </c>
      <c r="G27" s="4">
        <v>889.17769999999996</v>
      </c>
      <c r="H27" s="5">
        <f t="shared" si="0"/>
        <v>8.7300000000027467E-2</v>
      </c>
      <c r="I27" s="29">
        <f t="shared" si="1"/>
        <v>7.6212900000047958E-3</v>
      </c>
    </row>
    <row r="28" spans="1:9" x14ac:dyDescent="0.25">
      <c r="A28" s="10" t="s">
        <v>24</v>
      </c>
      <c r="B28" s="27">
        <v>42.368078939999997</v>
      </c>
      <c r="C28" s="27">
        <v>-85.161215420000005</v>
      </c>
      <c r="D28" s="4">
        <v>12908648.885</v>
      </c>
      <c r="E28" s="4">
        <v>317366.033</v>
      </c>
      <c r="F28" s="5">
        <v>937.89300000000003</v>
      </c>
      <c r="G28" s="4">
        <v>937.72</v>
      </c>
      <c r="H28" s="5">
        <f t="shared" si="0"/>
        <v>0.17300000000000182</v>
      </c>
      <c r="I28" s="29">
        <f t="shared" si="1"/>
        <v>2.9929000000000629E-2</v>
      </c>
    </row>
    <row r="29" spans="1:9" x14ac:dyDescent="0.25">
      <c r="A29" s="10" t="s">
        <v>25</v>
      </c>
      <c r="B29" s="27">
        <v>42.344367140000003</v>
      </c>
      <c r="C29" s="27">
        <v>-84.999193430000005</v>
      </c>
      <c r="D29" s="4">
        <v>12952366.197000001</v>
      </c>
      <c r="E29" s="4">
        <v>308354.20799999998</v>
      </c>
      <c r="F29" s="5">
        <v>944.596</v>
      </c>
      <c r="G29" s="4">
        <v>944.71400000000006</v>
      </c>
      <c r="H29" s="5">
        <f t="shared" si="0"/>
        <v>-0.11800000000005184</v>
      </c>
      <c r="I29" s="29">
        <f t="shared" si="1"/>
        <v>1.3924000000012234E-2</v>
      </c>
    </row>
    <row r="30" spans="1:9" x14ac:dyDescent="0.25">
      <c r="A30" s="10" t="s">
        <v>26</v>
      </c>
      <c r="B30" s="27">
        <v>42.348739019999996</v>
      </c>
      <c r="C30" s="27">
        <v>-84.897564720000005</v>
      </c>
      <c r="D30" s="4">
        <v>12979849.521</v>
      </c>
      <c r="E30" s="4">
        <v>309757.54300000001</v>
      </c>
      <c r="F30" s="5">
        <v>924.67899999999997</v>
      </c>
      <c r="G30" s="4">
        <v>924.89099999999996</v>
      </c>
      <c r="H30" s="5">
        <f t="shared" si="0"/>
        <v>-0.21199999999998909</v>
      </c>
      <c r="I30" s="29">
        <f t="shared" si="1"/>
        <v>4.494399999999537E-2</v>
      </c>
    </row>
    <row r="31" spans="1:9" x14ac:dyDescent="0.25">
      <c r="A31" s="10" t="s">
        <v>27</v>
      </c>
      <c r="B31" s="27">
        <v>42.345672989999997</v>
      </c>
      <c r="C31" s="27">
        <v>-84.792443890000001</v>
      </c>
      <c r="D31" s="4">
        <v>13008259.404999999</v>
      </c>
      <c r="E31" s="4">
        <v>308478.80099999998</v>
      </c>
      <c r="F31" s="5">
        <v>920.03399999999999</v>
      </c>
      <c r="G31" s="4">
        <v>920.15769999999998</v>
      </c>
      <c r="H31" s="5">
        <f t="shared" si="0"/>
        <v>-0.12369999999998527</v>
      </c>
      <c r="I31" s="29">
        <f t="shared" si="1"/>
        <v>1.5301689999996355E-2</v>
      </c>
    </row>
    <row r="32" spans="1:9" x14ac:dyDescent="0.25">
      <c r="A32" s="10" t="s">
        <v>28</v>
      </c>
      <c r="B32" s="27">
        <v>42.401955289999997</v>
      </c>
      <c r="C32" s="27">
        <v>-85.287541149999996</v>
      </c>
      <c r="D32" s="4">
        <v>12874648.210000001</v>
      </c>
      <c r="E32" s="4">
        <v>330058.21799999999</v>
      </c>
      <c r="F32" s="5">
        <v>952.47</v>
      </c>
      <c r="G32" s="4">
        <v>952.35599999999999</v>
      </c>
      <c r="H32" s="5">
        <f t="shared" si="0"/>
        <v>0.11400000000003274</v>
      </c>
      <c r="I32" s="29">
        <f t="shared" si="1"/>
        <v>1.2996000000007465E-2</v>
      </c>
    </row>
    <row r="33" spans="1:9" x14ac:dyDescent="0.25">
      <c r="A33" s="10" t="s">
        <v>29</v>
      </c>
      <c r="B33" s="27">
        <v>42.387799649999998</v>
      </c>
      <c r="C33" s="27">
        <v>-85.121039749999994</v>
      </c>
      <c r="D33" s="4">
        <v>12919569.639</v>
      </c>
      <c r="E33" s="4">
        <v>324452.45899999997</v>
      </c>
      <c r="F33" s="5">
        <v>844.77099999999996</v>
      </c>
      <c r="G33" s="4">
        <v>844.62099999999998</v>
      </c>
      <c r="H33" s="5">
        <f t="shared" si="0"/>
        <v>0.14999999999997726</v>
      </c>
      <c r="I33" s="29">
        <f t="shared" si="1"/>
        <v>2.2499999999993178E-2</v>
      </c>
    </row>
    <row r="34" spans="1:9" x14ac:dyDescent="0.25">
      <c r="A34" s="10" t="s">
        <v>30</v>
      </c>
      <c r="B34" s="27">
        <v>42.41456616</v>
      </c>
      <c r="C34" s="27">
        <v>-85.005775869999994</v>
      </c>
      <c r="D34" s="4">
        <v>12950780.964</v>
      </c>
      <c r="E34" s="4">
        <v>333948.7</v>
      </c>
      <c r="F34" s="5">
        <v>894.428</v>
      </c>
      <c r="G34" s="4">
        <v>894.30100000000004</v>
      </c>
      <c r="H34" s="5">
        <f t="shared" si="0"/>
        <v>0.12699999999995271</v>
      </c>
      <c r="I34" s="29">
        <f t="shared" si="1"/>
        <v>1.6128999999987986E-2</v>
      </c>
    </row>
    <row r="35" spans="1:9" x14ac:dyDescent="0.25">
      <c r="A35" s="10" t="s">
        <v>31</v>
      </c>
      <c r="B35" s="27">
        <v>42.407206549999998</v>
      </c>
      <c r="C35" s="27">
        <v>-84.908274399999996</v>
      </c>
      <c r="D35" s="4">
        <v>12977091.631999999</v>
      </c>
      <c r="E35" s="4">
        <v>331082.16499999998</v>
      </c>
      <c r="F35" s="5">
        <v>958.23199999999997</v>
      </c>
      <c r="G35" s="4">
        <v>958.29430000000002</v>
      </c>
      <c r="H35" s="5">
        <f t="shared" si="0"/>
        <v>-6.2300000000050204E-2</v>
      </c>
      <c r="I35" s="29">
        <f t="shared" si="1"/>
        <v>3.8812900000062553E-3</v>
      </c>
    </row>
    <row r="36" spans="1:9" x14ac:dyDescent="0.25">
      <c r="A36" s="10" t="s">
        <v>32</v>
      </c>
      <c r="B36" s="27">
        <v>42.39268697</v>
      </c>
      <c r="C36" s="27">
        <v>-84.792331989999994</v>
      </c>
      <c r="D36" s="4">
        <v>13008376.276000001</v>
      </c>
      <c r="E36" s="4">
        <v>325611.16800000001</v>
      </c>
      <c r="F36" s="5">
        <v>946.57</v>
      </c>
      <c r="G36" s="4">
        <v>946.70100000000002</v>
      </c>
      <c r="H36" s="5">
        <f t="shared" si="0"/>
        <v>-0.13099999999997181</v>
      </c>
      <c r="I36" s="29">
        <f t="shared" si="1"/>
        <v>1.7160999999992613E-2</v>
      </c>
    </row>
    <row r="37" spans="1:9" x14ac:dyDescent="0.25">
      <c r="A37" s="10" t="s">
        <v>33</v>
      </c>
      <c r="B37" s="27">
        <v>42.270248670000001</v>
      </c>
      <c r="C37" s="27">
        <v>-84.974604459999995</v>
      </c>
      <c r="D37" s="4">
        <v>12958818.277000001</v>
      </c>
      <c r="E37" s="4">
        <v>281295.859</v>
      </c>
      <c r="F37" s="5">
        <v>917.62699999999995</v>
      </c>
      <c r="G37" s="4">
        <v>917.74350000000004</v>
      </c>
      <c r="H37" s="5">
        <f t="shared" si="0"/>
        <v>-0.11650000000008731</v>
      </c>
      <c r="I37" s="29">
        <f t="shared" si="1"/>
        <v>1.3572250000020344E-2</v>
      </c>
    </row>
    <row r="38" spans="1:9" x14ac:dyDescent="0.25">
      <c r="A38" s="10" t="s">
        <v>34</v>
      </c>
      <c r="B38" s="27">
        <v>42.246866199999999</v>
      </c>
      <c r="C38" s="27">
        <v>-84.7559009</v>
      </c>
      <c r="D38" s="4">
        <v>13017971.517999999</v>
      </c>
      <c r="E38" s="4">
        <v>272424.42099999997</v>
      </c>
      <c r="F38" s="5">
        <v>939.92899999999997</v>
      </c>
      <c r="G38" s="4">
        <v>939.90599999999995</v>
      </c>
      <c r="H38" s="5">
        <f t="shared" si="0"/>
        <v>2.3000000000024556E-2</v>
      </c>
      <c r="I38" s="29">
        <f t="shared" si="1"/>
        <v>5.2900000000112959E-4</v>
      </c>
    </row>
    <row r="39" spans="1:9" x14ac:dyDescent="0.25">
      <c r="A39" s="10" t="s">
        <v>35</v>
      </c>
      <c r="B39" s="27">
        <v>42.093133799999997</v>
      </c>
      <c r="C39" s="27">
        <v>-84.986888969999995</v>
      </c>
      <c r="D39" s="4">
        <v>12955018.004000001</v>
      </c>
      <c r="E39" s="4">
        <v>216777.89300000001</v>
      </c>
      <c r="F39" s="5">
        <v>940.49300000000005</v>
      </c>
      <c r="G39" s="4">
        <v>940.31600000000003</v>
      </c>
      <c r="H39" s="5">
        <f t="shared" si="0"/>
        <v>0.17700000000002092</v>
      </c>
      <c r="I39" s="29">
        <f t="shared" si="1"/>
        <v>3.1329000000007406E-2</v>
      </c>
    </row>
    <row r="40" spans="1:9" x14ac:dyDescent="0.25">
      <c r="A40" s="10" t="s">
        <v>36</v>
      </c>
      <c r="B40" s="27">
        <v>42.089119429999997</v>
      </c>
      <c r="C40" s="27">
        <v>-85.234228700000003</v>
      </c>
      <c r="D40" s="4">
        <v>12887871.683</v>
      </c>
      <c r="E40" s="4">
        <v>215908.21</v>
      </c>
      <c r="F40" s="5">
        <v>889.69799999999998</v>
      </c>
      <c r="G40" s="4">
        <v>889.32550000000003</v>
      </c>
      <c r="H40" s="5">
        <f t="shared" si="0"/>
        <v>0.37249999999994543</v>
      </c>
      <c r="I40" s="29">
        <f t="shared" si="1"/>
        <v>0.13875624999995934</v>
      </c>
    </row>
    <row r="41" spans="1:9" x14ac:dyDescent="0.25">
      <c r="A41" s="10" t="s">
        <v>37</v>
      </c>
      <c r="B41" s="27">
        <v>42.262453430000001</v>
      </c>
      <c r="C41" s="27">
        <v>-85.172081070000004</v>
      </c>
      <c r="D41" s="4">
        <v>12905344.535</v>
      </c>
      <c r="E41" s="4">
        <v>278903.88099999999</v>
      </c>
      <c r="F41" s="5">
        <v>935.06299999999999</v>
      </c>
      <c r="G41" s="4">
        <v>935.06759999999997</v>
      </c>
      <c r="H41" s="5">
        <f t="shared" si="0"/>
        <v>-4.5999999999821739E-3</v>
      </c>
      <c r="I41" s="29">
        <f t="shared" si="1"/>
        <v>2.1159999999836002E-5</v>
      </c>
    </row>
    <row r="42" spans="1:9" x14ac:dyDescent="0.25">
      <c r="A42" s="10" t="s">
        <v>38</v>
      </c>
      <c r="B42" s="27">
        <v>42.298267459999998</v>
      </c>
      <c r="C42" s="27">
        <v>-85.19609217</v>
      </c>
      <c r="D42" s="4">
        <v>12898973.823999999</v>
      </c>
      <c r="E42" s="4">
        <v>292017.61800000002</v>
      </c>
      <c r="F42" s="5">
        <v>931.59400000000005</v>
      </c>
      <c r="G42" s="4">
        <v>931.64430000000004</v>
      </c>
      <c r="H42" s="5">
        <f t="shared" si="0"/>
        <v>-5.0299999999992906E-2</v>
      </c>
      <c r="I42" s="29">
        <f t="shared" si="1"/>
        <v>2.5300899999992862E-3</v>
      </c>
    </row>
    <row r="43" spans="1:9" x14ac:dyDescent="0.25">
      <c r="A43" s="10" t="s">
        <v>39</v>
      </c>
      <c r="B43" s="27">
        <v>42.144282740000001</v>
      </c>
      <c r="C43" s="27">
        <v>-84.802200920000004</v>
      </c>
      <c r="D43" s="4">
        <v>13005242.165999999</v>
      </c>
      <c r="E43" s="4">
        <v>235103.02</v>
      </c>
      <c r="F43" s="5">
        <v>991.02599999999995</v>
      </c>
      <c r="G43" s="4">
        <v>991.17100000000005</v>
      </c>
      <c r="H43" s="5">
        <f t="shared" si="0"/>
        <v>-0.1450000000000955</v>
      </c>
      <c r="I43" s="29">
        <f t="shared" si="1"/>
        <v>2.1025000000027695E-2</v>
      </c>
    </row>
    <row r="44" spans="1:9" x14ac:dyDescent="0.25">
      <c r="A44" s="10" t="s">
        <v>40</v>
      </c>
      <c r="B44" s="27">
        <v>42.269236849999999</v>
      </c>
      <c r="C44" s="27">
        <v>-84.95769335</v>
      </c>
      <c r="D44" s="4">
        <v>12963392.686000001</v>
      </c>
      <c r="E44" s="4">
        <v>280894.55300000001</v>
      </c>
      <c r="F44" s="5">
        <v>902.27300000000002</v>
      </c>
      <c r="G44" s="4">
        <v>902.34720000000004</v>
      </c>
      <c r="H44" s="5">
        <f t="shared" si="0"/>
        <v>-7.4200000000018917E-2</v>
      </c>
      <c r="I44" s="29">
        <f t="shared" si="1"/>
        <v>5.5056400000028077E-3</v>
      </c>
    </row>
    <row r="45" spans="1:9" x14ac:dyDescent="0.25">
      <c r="A45" s="10" t="s">
        <v>50</v>
      </c>
      <c r="B45" s="27">
        <v>42.34367469</v>
      </c>
      <c r="C45" s="27">
        <v>-85.24209639</v>
      </c>
      <c r="D45" s="4">
        <v>12886700.721999999</v>
      </c>
      <c r="E45" s="4">
        <v>308689.93199999997</v>
      </c>
      <c r="F45" s="5">
        <v>807.07899999999995</v>
      </c>
      <c r="G45" s="4">
        <v>807.45100000000002</v>
      </c>
      <c r="H45" s="5">
        <f t="shared" si="0"/>
        <v>-0.37200000000007094</v>
      </c>
      <c r="I45" s="29">
        <f t="shared" si="1"/>
        <v>0.13838400000005277</v>
      </c>
    </row>
    <row r="46" spans="1:9" ht="15.75" thickBot="1" x14ac:dyDescent="0.3">
      <c r="A46" s="11" t="s">
        <v>41</v>
      </c>
      <c r="B46" s="28">
        <v>42.320922830000001</v>
      </c>
      <c r="C46" s="28">
        <v>-85.189834579999996</v>
      </c>
      <c r="D46" s="12">
        <v>12900747.367000001</v>
      </c>
      <c r="E46" s="12">
        <v>300256.62699999998</v>
      </c>
      <c r="F46" s="13">
        <v>818.50900000000001</v>
      </c>
      <c r="G46" s="12">
        <v>818.774</v>
      </c>
      <c r="H46" s="13">
        <f t="shared" si="0"/>
        <v>-0.26499999999998636</v>
      </c>
      <c r="I46" s="30">
        <f t="shared" si="1"/>
        <v>7.0224999999992765E-2</v>
      </c>
    </row>
    <row r="47" spans="1:9" x14ac:dyDescent="0.25">
      <c r="D47" s="2"/>
      <c r="E47" s="2"/>
      <c r="F47" s="1"/>
      <c r="G47" s="2"/>
    </row>
    <row r="48" spans="1:9" x14ac:dyDescent="0.25">
      <c r="A48" t="s">
        <v>44</v>
      </c>
      <c r="D48" s="2"/>
      <c r="E48" s="14" t="s">
        <v>62</v>
      </c>
      <c r="F48" s="3"/>
      <c r="G48" s="3"/>
      <c r="H48" s="14" t="s">
        <v>63</v>
      </c>
      <c r="I48" s="14" t="s">
        <v>56</v>
      </c>
    </row>
    <row r="49" spans="1:12" x14ac:dyDescent="0.25">
      <c r="A49" t="s">
        <v>45</v>
      </c>
      <c r="D49" s="2"/>
      <c r="E49" s="15" t="s">
        <v>57</v>
      </c>
      <c r="F49" s="16">
        <f>AVERAGE(H2:H46)</f>
        <v>2.669555555555184E-2</v>
      </c>
      <c r="G49" s="17" t="s">
        <v>58</v>
      </c>
      <c r="H49" s="18">
        <f>SQRT(SUM(I2:I46)/44)</f>
        <v>0.16819919130170474</v>
      </c>
      <c r="I49" s="31">
        <f>H49/39.37*12</f>
        <v>5.1267216043191691E-2</v>
      </c>
    </row>
    <row r="50" spans="1:12" x14ac:dyDescent="0.25">
      <c r="A50" t="s">
        <v>46</v>
      </c>
      <c r="D50" s="2"/>
      <c r="E50" s="19" t="s">
        <v>59</v>
      </c>
      <c r="F50" s="20">
        <f>MIN(H2:H46)</f>
        <v>-0.37200000000007094</v>
      </c>
      <c r="G50" s="21" t="s">
        <v>60</v>
      </c>
      <c r="H50" s="22">
        <f>1.96*H49</f>
        <v>0.32967041495134131</v>
      </c>
      <c r="I50" s="32">
        <f>H50/39.37*12</f>
        <v>0.10048374344465574</v>
      </c>
    </row>
    <row r="51" spans="1:12" x14ac:dyDescent="0.25">
      <c r="A51" t="s">
        <v>47</v>
      </c>
      <c r="D51" s="2"/>
      <c r="E51" s="23" t="s">
        <v>61</v>
      </c>
      <c r="F51" s="24">
        <f>MAX(H2:H46)</f>
        <v>0.37249999999994543</v>
      </c>
      <c r="G51" s="25"/>
      <c r="H51" s="26"/>
      <c r="I51" s="33"/>
    </row>
    <row r="52" spans="1:12" x14ac:dyDescent="0.25">
      <c r="A52" t="s">
        <v>48</v>
      </c>
      <c r="D52" s="2"/>
      <c r="E52" s="2"/>
    </row>
    <row r="53" spans="1:12" x14ac:dyDescent="0.25">
      <c r="D53" s="2"/>
      <c r="E53" s="2"/>
    </row>
    <row r="54" spans="1:12" x14ac:dyDescent="0.25">
      <c r="D54" s="2"/>
      <c r="E54" s="2"/>
    </row>
    <row r="55" spans="1:12" x14ac:dyDescent="0.25">
      <c r="D55" s="2"/>
      <c r="E55" s="2"/>
    </row>
    <row r="56" spans="1:12" x14ac:dyDescent="0.25">
      <c r="D56" s="2"/>
      <c r="E56" s="2"/>
      <c r="F56" s="1"/>
      <c r="G56" s="2"/>
    </row>
    <row r="57" spans="1:12" x14ac:dyDescent="0.25">
      <c r="D57" s="2"/>
      <c r="E57" s="2"/>
      <c r="F57" s="1"/>
      <c r="G57" s="2"/>
    </row>
    <row r="58" spans="1:12" x14ac:dyDescent="0.25">
      <c r="D58" s="2"/>
      <c r="E58" s="2"/>
      <c r="F58" s="1"/>
      <c r="G58" s="2"/>
    </row>
    <row r="59" spans="1:12" x14ac:dyDescent="0.25">
      <c r="D59" s="2"/>
      <c r="E59" s="2"/>
      <c r="F59" s="1"/>
      <c r="G59" s="2"/>
    </row>
    <row r="60" spans="1:12" x14ac:dyDescent="0.25">
      <c r="D60" s="2"/>
      <c r="E60" s="2"/>
      <c r="F60" s="1"/>
      <c r="G60" s="2"/>
    </row>
    <row r="61" spans="1:12" x14ac:dyDescent="0.25">
      <c r="D61" s="2"/>
      <c r="E61" s="2"/>
      <c r="F61" s="1"/>
      <c r="G61" s="2"/>
    </row>
    <row r="62" spans="1:12" x14ac:dyDescent="0.25">
      <c r="D62" s="2"/>
      <c r="E62" s="2"/>
      <c r="F62" s="1"/>
      <c r="G62" s="2"/>
    </row>
    <row r="63" spans="1:12" x14ac:dyDescent="0.25">
      <c r="D63" s="2"/>
      <c r="E63" s="2"/>
      <c r="F63" s="1"/>
      <c r="G63" s="2"/>
      <c r="J63" s="3"/>
      <c r="K63" s="3"/>
      <c r="L63" s="3"/>
    </row>
    <row r="64" spans="1:12" x14ac:dyDescent="0.25">
      <c r="D64" s="2"/>
      <c r="E64" s="2"/>
      <c r="F64" s="1"/>
      <c r="G64" s="2"/>
      <c r="J64" s="3"/>
      <c r="K64" s="3"/>
      <c r="L64" s="3"/>
    </row>
    <row r="65" spans="4:12" x14ac:dyDescent="0.25">
      <c r="D65" s="2"/>
      <c r="E65" s="2"/>
      <c r="F65" s="1"/>
      <c r="G65" s="2"/>
      <c r="J65" s="3"/>
      <c r="K65" s="3"/>
      <c r="L65" s="3"/>
    </row>
    <row r="66" spans="4:12" x14ac:dyDescent="0.25">
      <c r="D66" s="2"/>
      <c r="E66" s="2"/>
      <c r="F66" s="1"/>
      <c r="G66" s="2"/>
      <c r="J66" s="3"/>
      <c r="K66" s="3"/>
      <c r="L66" s="3"/>
    </row>
    <row r="67" spans="4:12" x14ac:dyDescent="0.25">
      <c r="D67" s="2"/>
      <c r="E67" s="2"/>
      <c r="F67" s="1"/>
      <c r="G67" s="2"/>
      <c r="J67" s="3"/>
      <c r="K67" s="3"/>
      <c r="L67" s="3"/>
    </row>
    <row r="68" spans="4:12" x14ac:dyDescent="0.25">
      <c r="D68" s="2"/>
      <c r="E68" s="2"/>
      <c r="F68" s="1"/>
      <c r="G68" s="2"/>
      <c r="J68" s="3"/>
      <c r="K68" s="3"/>
      <c r="L68" s="3"/>
    </row>
    <row r="69" spans="4:12" x14ac:dyDescent="0.25">
      <c r="D69" s="2"/>
      <c r="E69" s="2"/>
      <c r="F69" s="1"/>
      <c r="G69" s="2"/>
      <c r="J69" s="3"/>
      <c r="K69" s="3"/>
      <c r="L69" s="3"/>
    </row>
    <row r="70" spans="4:12" x14ac:dyDescent="0.25">
      <c r="D70" s="2"/>
      <c r="E70" s="2"/>
      <c r="F70" s="1"/>
      <c r="G70" s="2"/>
      <c r="J70" s="3"/>
      <c r="K70" s="3"/>
      <c r="L70" s="3"/>
    </row>
    <row r="71" spans="4:12" x14ac:dyDescent="0.25">
      <c r="D71" s="2"/>
      <c r="E71" s="2"/>
      <c r="F71" s="1"/>
      <c r="G71" s="2"/>
      <c r="J71" s="3"/>
      <c r="K71" s="3"/>
      <c r="L71" s="3"/>
    </row>
    <row r="72" spans="4:12" x14ac:dyDescent="0.25">
      <c r="D72" s="2"/>
      <c r="E72" s="2"/>
      <c r="F72" s="1"/>
      <c r="G72" s="2"/>
      <c r="J72" s="3"/>
      <c r="K72" s="3"/>
      <c r="L72" s="3"/>
    </row>
    <row r="73" spans="4:12" x14ac:dyDescent="0.25">
      <c r="D73" s="2"/>
      <c r="E73" s="2"/>
      <c r="F73" s="1"/>
      <c r="G73" s="2"/>
      <c r="J73" s="3"/>
      <c r="K73" s="3"/>
      <c r="L73" s="3"/>
    </row>
    <row r="74" spans="4:12" x14ac:dyDescent="0.25">
      <c r="D74" s="2"/>
      <c r="E74" s="2"/>
      <c r="F74" s="1"/>
      <c r="G74" s="2"/>
      <c r="J74" s="3"/>
      <c r="K74" s="3"/>
      <c r="L74" s="3"/>
    </row>
    <row r="75" spans="4:12" x14ac:dyDescent="0.25">
      <c r="D75" s="2"/>
      <c r="E75" s="2"/>
      <c r="F75" s="1"/>
      <c r="G75" s="2"/>
      <c r="J75" s="3"/>
      <c r="K75" s="3"/>
      <c r="L75" s="3"/>
    </row>
    <row r="76" spans="4:12" x14ac:dyDescent="0.25">
      <c r="D76" s="2"/>
      <c r="E76" s="2"/>
      <c r="F76" s="1"/>
      <c r="G76" s="2"/>
      <c r="J76" s="3"/>
      <c r="K76" s="3"/>
      <c r="L76" s="3"/>
    </row>
    <row r="77" spans="4:12" x14ac:dyDescent="0.25">
      <c r="D77" s="2"/>
      <c r="E77" s="2"/>
      <c r="F77" s="1"/>
      <c r="G77" s="2"/>
      <c r="J77" s="3"/>
      <c r="K77" s="3"/>
      <c r="L77" s="3"/>
    </row>
    <row r="78" spans="4:12" x14ac:dyDescent="0.25">
      <c r="D78" s="2"/>
      <c r="E78" s="2"/>
      <c r="F78" s="1"/>
      <c r="G78" s="2"/>
      <c r="J78" s="3"/>
      <c r="K78" s="3"/>
      <c r="L78" s="3"/>
    </row>
    <row r="79" spans="4:12" x14ac:dyDescent="0.25">
      <c r="D79" s="2"/>
      <c r="E79" s="2"/>
      <c r="F79" s="1"/>
      <c r="G79" s="2"/>
      <c r="J79" s="3"/>
      <c r="K79" s="3"/>
      <c r="L79" s="3"/>
    </row>
    <row r="80" spans="4:12" x14ac:dyDescent="0.25">
      <c r="D80" s="2"/>
      <c r="E80" s="2"/>
      <c r="F80" s="1"/>
      <c r="G80" s="2"/>
      <c r="J80" s="3"/>
      <c r="K80" s="3"/>
      <c r="L80" s="3"/>
    </row>
    <row r="81" spans="4:12" x14ac:dyDescent="0.25">
      <c r="D81" s="2"/>
      <c r="E81" s="2"/>
      <c r="F81" s="1"/>
      <c r="G81" s="2"/>
      <c r="J81" s="3"/>
      <c r="K81" s="3"/>
      <c r="L81" s="3"/>
    </row>
    <row r="82" spans="4:12" x14ac:dyDescent="0.25">
      <c r="D82" s="2"/>
      <c r="E82" s="2"/>
      <c r="F82" s="1"/>
      <c r="G82" s="2"/>
      <c r="J82" s="3"/>
      <c r="K82" s="3"/>
      <c r="L82" s="3"/>
    </row>
    <row r="83" spans="4:12" x14ac:dyDescent="0.25">
      <c r="D83" s="2"/>
      <c r="E83" s="2"/>
      <c r="F83" s="1"/>
      <c r="G83" s="2"/>
      <c r="J83" s="3"/>
      <c r="K83" s="3"/>
      <c r="L83" s="3"/>
    </row>
    <row r="84" spans="4:12" x14ac:dyDescent="0.25">
      <c r="D84" s="2"/>
      <c r="E84" s="2"/>
      <c r="F84" s="1"/>
      <c r="G84" s="2"/>
      <c r="J84" s="3"/>
      <c r="K84" s="3"/>
      <c r="L84" s="3"/>
    </row>
    <row r="85" spans="4:12" x14ac:dyDescent="0.25">
      <c r="D85" s="2"/>
      <c r="E85" s="2"/>
      <c r="F85" s="1"/>
      <c r="G85" s="2"/>
      <c r="J85" s="3"/>
      <c r="K85" s="3"/>
      <c r="L85" s="3"/>
    </row>
    <row r="86" spans="4:12" x14ac:dyDescent="0.25">
      <c r="D86" s="2"/>
      <c r="E86" s="2"/>
      <c r="F86" s="1"/>
      <c r="G86" s="2"/>
      <c r="J86" s="3"/>
      <c r="K86" s="3"/>
      <c r="L86" s="3"/>
    </row>
    <row r="87" spans="4:12" x14ac:dyDescent="0.25">
      <c r="D87" s="2"/>
      <c r="E87" s="2"/>
      <c r="F87" s="1"/>
      <c r="G87" s="2"/>
      <c r="J87" s="3"/>
      <c r="K87" s="3"/>
      <c r="L87" s="3"/>
    </row>
    <row r="88" spans="4:12" x14ac:dyDescent="0.25">
      <c r="D88" s="2"/>
      <c r="E88" s="2"/>
      <c r="F88" s="1"/>
      <c r="G88" s="2"/>
      <c r="J88" s="3"/>
      <c r="K88" s="3"/>
      <c r="L88" s="3"/>
    </row>
    <row r="89" spans="4:12" x14ac:dyDescent="0.25">
      <c r="D89" s="2"/>
      <c r="E89" s="2"/>
      <c r="F89" s="1"/>
      <c r="G89" s="2"/>
      <c r="J89" s="3"/>
      <c r="K89" s="3"/>
      <c r="L89" s="3"/>
    </row>
    <row r="90" spans="4:12" x14ac:dyDescent="0.25">
      <c r="D90" s="2"/>
      <c r="E90" s="2"/>
      <c r="F90" s="1"/>
      <c r="G90" s="2"/>
      <c r="J90" s="3"/>
      <c r="K90" s="3"/>
      <c r="L90" s="3"/>
    </row>
    <row r="91" spans="4:12" x14ac:dyDescent="0.25">
      <c r="D91" s="2"/>
      <c r="E91" s="2"/>
      <c r="F91" s="1"/>
      <c r="G91" s="2"/>
      <c r="J91" s="3"/>
      <c r="K91" s="3"/>
      <c r="L91" s="3"/>
    </row>
    <row r="92" spans="4:12" x14ac:dyDescent="0.25">
      <c r="D92" s="2"/>
      <c r="E92" s="2"/>
      <c r="F92" s="1"/>
      <c r="G92" s="2"/>
      <c r="J92" s="3"/>
      <c r="K92" s="3"/>
      <c r="L92" s="3"/>
    </row>
    <row r="93" spans="4:12" x14ac:dyDescent="0.25">
      <c r="D93" s="1"/>
      <c r="E93" s="1"/>
      <c r="G93" s="1"/>
      <c r="J93" s="3"/>
      <c r="K93" s="3"/>
      <c r="L93" s="3"/>
    </row>
    <row r="94" spans="4:12" x14ac:dyDescent="0.25">
      <c r="D94" s="1"/>
      <c r="E94" s="1"/>
      <c r="G94" s="1"/>
      <c r="J94" s="3"/>
      <c r="K94" s="3"/>
      <c r="L94" s="3"/>
    </row>
    <row r="95" spans="4:12" x14ac:dyDescent="0.25">
      <c r="D95" s="1"/>
      <c r="E95" s="1"/>
      <c r="G95" s="1"/>
      <c r="J95" s="3"/>
      <c r="K95" s="3"/>
      <c r="L95" s="3"/>
    </row>
    <row r="96" spans="4:12" x14ac:dyDescent="0.25">
      <c r="D96" s="1"/>
      <c r="E96" s="1"/>
      <c r="G96" s="1"/>
      <c r="J96" s="3"/>
      <c r="K96" s="3"/>
      <c r="L96" s="3"/>
    </row>
    <row r="97" spans="4:12" x14ac:dyDescent="0.25">
      <c r="D97" s="1"/>
      <c r="E97" s="1"/>
      <c r="G97" s="1"/>
      <c r="J97" s="3"/>
      <c r="K97" s="3"/>
      <c r="L97" s="3"/>
    </row>
    <row r="98" spans="4:12" x14ac:dyDescent="0.25">
      <c r="D98" s="1"/>
      <c r="E98" s="1"/>
      <c r="G98" s="1"/>
      <c r="J98" s="3"/>
      <c r="K98" s="3"/>
      <c r="L98" s="3"/>
    </row>
    <row r="99" spans="4:12" x14ac:dyDescent="0.25">
      <c r="D99" s="1"/>
      <c r="E99" s="1"/>
      <c r="G99" s="1"/>
      <c r="J99" s="3"/>
      <c r="K99" s="3"/>
      <c r="L99" s="3"/>
    </row>
    <row r="100" spans="4:12" x14ac:dyDescent="0.25">
      <c r="J100" s="3"/>
      <c r="K100" s="3"/>
      <c r="L100" s="3"/>
    </row>
    <row r="101" spans="4:12" x14ac:dyDescent="0.25">
      <c r="J101" s="3"/>
      <c r="K101" s="3"/>
      <c r="L101" s="3"/>
    </row>
    <row r="102" spans="4:12" x14ac:dyDescent="0.25">
      <c r="J102" s="3"/>
      <c r="K102" s="3"/>
      <c r="L102" s="3"/>
    </row>
    <row r="103" spans="4:12" x14ac:dyDescent="0.25">
      <c r="J103" s="3"/>
      <c r="K103" s="3"/>
      <c r="L103" s="3"/>
    </row>
    <row r="104" spans="4:12" x14ac:dyDescent="0.25">
      <c r="J104" s="3"/>
      <c r="K104" s="3"/>
      <c r="L104" s="3"/>
    </row>
    <row r="105" spans="4:12" x14ac:dyDescent="0.25">
      <c r="J105" s="3"/>
      <c r="K105" s="3"/>
      <c r="L105" s="3"/>
    </row>
    <row r="106" spans="4:12" x14ac:dyDescent="0.25">
      <c r="J106" s="3"/>
      <c r="K106" s="3"/>
      <c r="L106" s="3"/>
    </row>
    <row r="107" spans="4:12" x14ac:dyDescent="0.25">
      <c r="J107" s="3"/>
      <c r="K107" s="3"/>
      <c r="L10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2017-07-21T21:12:08Z</dcterms:modified>
</cp:coreProperties>
</file>