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0" windowWidth="22260" windowHeight="126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I36" i="1" l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40" i="1" l="1"/>
  <c r="I40" i="1" s="1"/>
  <c r="H41" i="1"/>
  <c r="I41" i="1" s="1"/>
  <c r="F39" i="1"/>
  <c r="F40" i="1"/>
  <c r="F41" i="1"/>
  <c r="I39" i="1"/>
</calcChain>
</file>

<file path=xl/sharedStrings.xml><?xml version="1.0" encoding="utf-8"?>
<sst xmlns="http://schemas.openxmlformats.org/spreadsheetml/2006/main" count="58" uniqueCount="58">
  <si>
    <t>Point ID</t>
  </si>
  <si>
    <t>Easting</t>
  </si>
  <si>
    <t>Datum: NAD83(2011)</t>
  </si>
  <si>
    <t>Epoch: 2010</t>
  </si>
  <si>
    <t>Geoid: 12B</t>
  </si>
  <si>
    <t>State Plane: Michigan South</t>
  </si>
  <si>
    <t>Units: International Feet</t>
  </si>
  <si>
    <t>VVA401</t>
  </si>
  <si>
    <t>VVA402</t>
  </si>
  <si>
    <t>VVA403</t>
  </si>
  <si>
    <t>VVA404</t>
  </si>
  <si>
    <t>VVA405</t>
  </si>
  <si>
    <t>VVA406</t>
  </si>
  <si>
    <t>VVA407</t>
  </si>
  <si>
    <t>VVA408</t>
  </si>
  <si>
    <t>VVA409</t>
  </si>
  <si>
    <t>VVA410</t>
  </si>
  <si>
    <t>VVA411</t>
  </si>
  <si>
    <t>VVA412</t>
  </si>
  <si>
    <t>VVA413</t>
  </si>
  <si>
    <t>VVA416</t>
  </si>
  <si>
    <t>VVA417</t>
  </si>
  <si>
    <t>VVA418</t>
  </si>
  <si>
    <t>VVA419</t>
  </si>
  <si>
    <t>VVA420</t>
  </si>
  <si>
    <t>VVA421</t>
  </si>
  <si>
    <t>VVA422</t>
  </si>
  <si>
    <t>VVA423</t>
  </si>
  <si>
    <t>VVA501</t>
  </si>
  <si>
    <t>VVA502</t>
  </si>
  <si>
    <t>VVA601A</t>
  </si>
  <si>
    <t>VVA602A</t>
  </si>
  <si>
    <t>VVA603A</t>
  </si>
  <si>
    <t>VVA604A</t>
  </si>
  <si>
    <t>VVA605A</t>
  </si>
  <si>
    <t>VVA606A</t>
  </si>
  <si>
    <t>VVA607A</t>
  </si>
  <si>
    <t>VVA708A</t>
  </si>
  <si>
    <t>VVA709A</t>
  </si>
  <si>
    <t>VVA710A</t>
  </si>
  <si>
    <t>VVA414</t>
  </si>
  <si>
    <t>VVA415</t>
  </si>
  <si>
    <r>
      <t xml:space="preserve">        Δ Z</t>
    </r>
    <r>
      <rPr>
        <b/>
        <vertAlign val="superscript"/>
        <sz val="10"/>
        <rFont val="Arial"/>
        <family val="2"/>
      </rPr>
      <t>2</t>
    </r>
  </si>
  <si>
    <t>Meters</t>
  </si>
  <si>
    <t>Z Average</t>
  </si>
  <si>
    <t>RMSE:</t>
  </si>
  <si>
    <t>Z Min:</t>
  </si>
  <si>
    <t>* 1.9600</t>
  </si>
  <si>
    <t>Z Max:</t>
  </si>
  <si>
    <t>Latitude</t>
  </si>
  <si>
    <t>Longitude</t>
  </si>
  <si>
    <t>Δ Z</t>
  </si>
  <si>
    <t>Summary is in International Feet</t>
  </si>
  <si>
    <t>International Feet</t>
  </si>
  <si>
    <t>95th Percentile</t>
  </si>
  <si>
    <t xml:space="preserve">Northing </t>
  </si>
  <si>
    <t>NAVD88 MSL Int. Survey Feet</t>
  </si>
  <si>
    <t>LiDAR Elevation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</si>
</sst>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164" fontId="0" fillId="0" borderId="0" xfId="0" applyNumberFormat="1"/>
    <xf numFmtId="0" fontId="1" fillId="0" borderId="0" xfId="0" applyFont="1"/>
    <xf numFmtId="0" fontId="3" fillId="0" borderId="1" xfId="0" applyFont="1" applyBorder="1" applyAlignment="1">
      <alignment horizontal="right"/>
    </xf>
    <xf numFmtId="2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164" fontId="3" fillId="0" borderId="3" xfId="0" applyNumberFormat="1" applyFont="1" applyBorder="1"/>
    <xf numFmtId="164" fontId="1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2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164" fontId="3" fillId="0" borderId="6" xfId="0" applyNumberFormat="1" applyFont="1" applyBorder="1"/>
    <xf numFmtId="164" fontId="1" fillId="0" borderId="7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2" fontId="3" fillId="0" borderId="9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1" xfId="0" applyFont="1" applyBorder="1"/>
    <xf numFmtId="164" fontId="3" fillId="0" borderId="12" xfId="0" applyNumberFormat="1" applyFont="1" applyFill="1" applyBorder="1"/>
    <xf numFmtId="0" fontId="0" fillId="0" borderId="14" xfId="0" applyBorder="1"/>
    <xf numFmtId="164" fontId="1" fillId="0" borderId="15" xfId="0" applyNumberFormat="1" applyFont="1" applyBorder="1" applyAlignment="1">
      <alignment horizontal="right"/>
    </xf>
    <xf numFmtId="165" fontId="0" fillId="0" borderId="16" xfId="0" applyNumberFormat="1" applyBorder="1"/>
    <xf numFmtId="164" fontId="0" fillId="0" borderId="16" xfId="0" applyNumberFormat="1" applyBorder="1"/>
    <xf numFmtId="165" fontId="0" fillId="0" borderId="16" xfId="0" applyNumberFormat="1" applyFill="1" applyBorder="1"/>
    <xf numFmtId="164" fontId="0" fillId="0" borderId="16" xfId="0" applyNumberFormat="1" applyFill="1" applyBorder="1"/>
    <xf numFmtId="0" fontId="0" fillId="0" borderId="17" xfId="0" applyBorder="1"/>
    <xf numFmtId="164" fontId="0" fillId="0" borderId="18" xfId="0" applyNumberFormat="1" applyBorder="1"/>
    <xf numFmtId="0" fontId="0" fillId="0" borderId="17" xfId="0" applyFill="1" applyBorder="1"/>
    <xf numFmtId="0" fontId="0" fillId="0" borderId="19" xfId="0" applyBorder="1"/>
    <xf numFmtId="165" fontId="0" fillId="0" borderId="20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0" fontId="1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I43" sqref="A1:I43"/>
    </sheetView>
  </sheetViews>
  <sheetFormatPr defaultRowHeight="15" x14ac:dyDescent="0.25"/>
  <cols>
    <col min="1" max="1" width="16.5703125" customWidth="1"/>
    <col min="2" max="2" width="16" hidden="1" customWidth="1"/>
    <col min="3" max="3" width="17.7109375" hidden="1" customWidth="1"/>
    <col min="4" max="4" width="15" customWidth="1"/>
    <col min="5" max="5" width="12.5703125" customWidth="1"/>
    <col min="6" max="6" width="11.7109375" customWidth="1"/>
    <col min="7" max="7" width="14.140625" customWidth="1"/>
    <col min="8" max="8" width="8" customWidth="1"/>
  </cols>
  <sheetData>
    <row r="1" spans="1:9" x14ac:dyDescent="0.25">
      <c r="A1" s="16" t="s">
        <v>0</v>
      </c>
      <c r="B1" s="17" t="s">
        <v>49</v>
      </c>
      <c r="C1" s="17" t="s">
        <v>50</v>
      </c>
      <c r="D1" s="17" t="s">
        <v>1</v>
      </c>
      <c r="E1" s="17" t="s">
        <v>55</v>
      </c>
      <c r="F1" s="17" t="s">
        <v>56</v>
      </c>
      <c r="G1" s="17" t="s">
        <v>57</v>
      </c>
      <c r="H1" s="18" t="s">
        <v>51</v>
      </c>
      <c r="I1" s="19" t="s">
        <v>42</v>
      </c>
    </row>
    <row r="2" spans="1:9" x14ac:dyDescent="0.25">
      <c r="A2" s="26" t="s">
        <v>7</v>
      </c>
      <c r="B2" s="22">
        <v>42.386305329999999</v>
      </c>
      <c r="C2" s="22">
        <v>-85.233543449999999</v>
      </c>
      <c r="D2" s="23">
        <v>12889172.749</v>
      </c>
      <c r="E2" s="23">
        <v>324200.55200000003</v>
      </c>
      <c r="F2" s="23">
        <v>898.96100000000001</v>
      </c>
      <c r="G2" s="23">
        <v>898.95</v>
      </c>
      <c r="H2" s="23">
        <f>F2-G2</f>
        <v>1.0999999999967258E-2</v>
      </c>
      <c r="I2" s="27">
        <f>H2*H2</f>
        <v>1.2099999999927968E-4</v>
      </c>
    </row>
    <row r="3" spans="1:9" x14ac:dyDescent="0.25">
      <c r="A3" s="26" t="s">
        <v>8</v>
      </c>
      <c r="B3" s="22">
        <v>42.370515210000001</v>
      </c>
      <c r="C3" s="22">
        <v>-84.996254399999998</v>
      </c>
      <c r="D3" s="23">
        <v>12953231.955</v>
      </c>
      <c r="E3" s="23">
        <v>317876.81199999998</v>
      </c>
      <c r="F3" s="23">
        <v>945.48500000000001</v>
      </c>
      <c r="G3" s="23">
        <v>945.32</v>
      </c>
      <c r="H3" s="23">
        <f t="shared" ref="H3:H36" si="0">F3-G3</f>
        <v>0.16499999999996362</v>
      </c>
      <c r="I3" s="27">
        <f t="shared" ref="I3:I36" si="1">H3*H3</f>
        <v>2.7224999999987995E-2</v>
      </c>
    </row>
    <row r="4" spans="1:9" x14ac:dyDescent="0.25">
      <c r="A4" s="26" t="s">
        <v>9</v>
      </c>
      <c r="B4" s="22">
        <v>42.37426937</v>
      </c>
      <c r="C4" s="22">
        <v>-84.976867659999996</v>
      </c>
      <c r="D4" s="23">
        <v>12958480.477</v>
      </c>
      <c r="E4" s="23">
        <v>319206.28899999999</v>
      </c>
      <c r="F4" s="23">
        <v>934.726</v>
      </c>
      <c r="G4" s="23">
        <v>934.69</v>
      </c>
      <c r="H4" s="23">
        <f t="shared" si="0"/>
        <v>3.5999999999944521E-2</v>
      </c>
      <c r="I4" s="27">
        <f t="shared" si="1"/>
        <v>1.2959999999960054E-3</v>
      </c>
    </row>
    <row r="5" spans="1:9" x14ac:dyDescent="0.25">
      <c r="A5" s="26" t="s">
        <v>10</v>
      </c>
      <c r="B5" s="22">
        <v>42.377648209999997</v>
      </c>
      <c r="C5" s="22">
        <v>-84.864210189999994</v>
      </c>
      <c r="D5" s="23">
        <v>12988927.922</v>
      </c>
      <c r="E5" s="23">
        <v>320237.31900000002</v>
      </c>
      <c r="F5" s="23">
        <v>933.68600000000004</v>
      </c>
      <c r="G5" s="23">
        <v>933.59</v>
      </c>
      <c r="H5" s="23">
        <f t="shared" si="0"/>
        <v>9.6000000000003638E-2</v>
      </c>
      <c r="I5" s="27">
        <f t="shared" si="1"/>
        <v>9.2160000000006993E-3</v>
      </c>
    </row>
    <row r="6" spans="1:9" x14ac:dyDescent="0.25">
      <c r="A6" s="26" t="s">
        <v>11</v>
      </c>
      <c r="B6" s="22">
        <v>42.378242759999999</v>
      </c>
      <c r="C6" s="22">
        <v>-84.807973570000001</v>
      </c>
      <c r="D6" s="23">
        <v>13004123.524</v>
      </c>
      <c r="E6" s="23">
        <v>320369.261</v>
      </c>
      <c r="F6" s="23">
        <v>976.83500000000004</v>
      </c>
      <c r="G6" s="23">
        <v>976.87</v>
      </c>
      <c r="H6" s="23">
        <f t="shared" si="0"/>
        <v>-3.4999999999968168E-2</v>
      </c>
      <c r="I6" s="27">
        <f t="shared" si="1"/>
        <v>1.2249999999977717E-3</v>
      </c>
    </row>
    <row r="7" spans="1:9" x14ac:dyDescent="0.25">
      <c r="A7" s="26" t="s">
        <v>12</v>
      </c>
      <c r="B7" s="22">
        <v>42.262040399999997</v>
      </c>
      <c r="C7" s="22">
        <v>-85.252858599999996</v>
      </c>
      <c r="D7" s="23">
        <v>12883478.309</v>
      </c>
      <c r="E7" s="23">
        <v>278973.033</v>
      </c>
      <c r="F7" s="23">
        <v>978.56200000000001</v>
      </c>
      <c r="G7" s="23">
        <v>978.34</v>
      </c>
      <c r="H7" s="23">
        <f t="shared" si="0"/>
        <v>0.22199999999997999</v>
      </c>
      <c r="I7" s="27">
        <f t="shared" si="1"/>
        <v>4.9283999999991113E-2</v>
      </c>
    </row>
    <row r="8" spans="1:9" x14ac:dyDescent="0.25">
      <c r="A8" s="26" t="s">
        <v>13</v>
      </c>
      <c r="B8" s="22">
        <v>42.258644349999997</v>
      </c>
      <c r="C8" s="22">
        <v>-85.051570569999996</v>
      </c>
      <c r="D8" s="23">
        <v>12937953.061000001</v>
      </c>
      <c r="E8" s="23">
        <v>277227.11900000001</v>
      </c>
      <c r="F8" s="23">
        <v>947.59799999999996</v>
      </c>
      <c r="G8" s="23">
        <v>947.47</v>
      </c>
      <c r="H8" s="23">
        <f t="shared" si="0"/>
        <v>0.12799999999992906</v>
      </c>
      <c r="I8" s="27">
        <f t="shared" si="1"/>
        <v>1.638399999998184E-2</v>
      </c>
    </row>
    <row r="9" spans="1:9" x14ac:dyDescent="0.25">
      <c r="A9" s="26" t="s">
        <v>14</v>
      </c>
      <c r="B9" s="22">
        <v>42.293882510000003</v>
      </c>
      <c r="C9" s="22">
        <v>-84.88762457</v>
      </c>
      <c r="D9" s="23">
        <v>12982412.77</v>
      </c>
      <c r="E9" s="23">
        <v>289750.45699999999</v>
      </c>
      <c r="F9" s="23">
        <v>913.34100000000001</v>
      </c>
      <c r="G9" s="23">
        <v>913.09</v>
      </c>
      <c r="H9" s="23">
        <f t="shared" si="0"/>
        <v>0.25099999999997635</v>
      </c>
      <c r="I9" s="27">
        <f t="shared" si="1"/>
        <v>6.3000999999988136E-2</v>
      </c>
    </row>
    <row r="10" spans="1:9" x14ac:dyDescent="0.25">
      <c r="A10" s="26" t="s">
        <v>15</v>
      </c>
      <c r="B10" s="22">
        <v>42.335206130000003</v>
      </c>
      <c r="C10" s="22">
        <v>-84.792600919999998</v>
      </c>
      <c r="D10" s="23">
        <v>13008197.661</v>
      </c>
      <c r="E10" s="23">
        <v>304664.75300000003</v>
      </c>
      <c r="F10" s="23">
        <v>975.62800000000004</v>
      </c>
      <c r="G10" s="23">
        <v>975.31</v>
      </c>
      <c r="H10" s="23">
        <f t="shared" si="0"/>
        <v>0.31800000000009732</v>
      </c>
      <c r="I10" s="27">
        <f t="shared" si="1"/>
        <v>0.10112400000006189</v>
      </c>
    </row>
    <row r="11" spans="1:9" x14ac:dyDescent="0.25">
      <c r="A11" s="26" t="s">
        <v>16</v>
      </c>
      <c r="B11" s="22">
        <v>42.138169789999999</v>
      </c>
      <c r="C11" s="22">
        <v>-85.261956850000004</v>
      </c>
      <c r="D11" s="23">
        <v>12880535.607999999</v>
      </c>
      <c r="E11" s="23">
        <v>233860.91399999999</v>
      </c>
      <c r="F11" s="23">
        <v>912.10199999999998</v>
      </c>
      <c r="G11" s="23">
        <v>911.85</v>
      </c>
      <c r="H11" s="23">
        <f t="shared" si="0"/>
        <v>0.25199999999995271</v>
      </c>
      <c r="I11" s="27">
        <f t="shared" si="1"/>
        <v>6.3503999999976163E-2</v>
      </c>
    </row>
    <row r="12" spans="1:9" x14ac:dyDescent="0.25">
      <c r="A12" s="26" t="s">
        <v>17</v>
      </c>
      <c r="B12" s="22">
        <v>42.232372400000003</v>
      </c>
      <c r="C12" s="22">
        <v>-85.110545169999995</v>
      </c>
      <c r="D12" s="23">
        <v>12921904.184</v>
      </c>
      <c r="E12" s="23">
        <v>267788.984</v>
      </c>
      <c r="F12" s="23">
        <v>919.69899999999996</v>
      </c>
      <c r="G12" s="23">
        <v>919.71</v>
      </c>
      <c r="H12" s="23">
        <f t="shared" si="0"/>
        <v>-1.1000000000080945E-2</v>
      </c>
      <c r="I12" s="27">
        <f t="shared" si="1"/>
        <v>1.2100000000178079E-4</v>
      </c>
    </row>
    <row r="13" spans="1:9" x14ac:dyDescent="0.25">
      <c r="A13" s="26" t="s">
        <v>18</v>
      </c>
      <c r="B13" s="22">
        <v>42.249923959999997</v>
      </c>
      <c r="C13" s="22">
        <v>-84.98850908</v>
      </c>
      <c r="D13" s="23">
        <v>12955000.287</v>
      </c>
      <c r="E13" s="23">
        <v>273916.859</v>
      </c>
      <c r="F13" s="23">
        <v>917.50900000000001</v>
      </c>
      <c r="G13" s="23">
        <v>917.42</v>
      </c>
      <c r="H13" s="23">
        <f t="shared" si="0"/>
        <v>8.9000000000055479E-2</v>
      </c>
      <c r="I13" s="27">
        <f t="shared" si="1"/>
        <v>7.921000000009875E-3</v>
      </c>
    </row>
    <row r="14" spans="1:9" x14ac:dyDescent="0.25">
      <c r="A14" s="26" t="s">
        <v>19</v>
      </c>
      <c r="B14" s="22">
        <v>42.247260799999999</v>
      </c>
      <c r="C14" s="22">
        <v>-84.820665050000002</v>
      </c>
      <c r="D14" s="23">
        <v>13000437.079</v>
      </c>
      <c r="E14" s="23">
        <v>272656.03100000002</v>
      </c>
      <c r="F14" s="23">
        <v>964.72400000000005</v>
      </c>
      <c r="G14" s="23">
        <v>964.83</v>
      </c>
      <c r="H14" s="23">
        <f t="shared" si="0"/>
        <v>-0.10599999999999454</v>
      </c>
      <c r="I14" s="27">
        <f t="shared" si="1"/>
        <v>1.1235999999998842E-2</v>
      </c>
    </row>
    <row r="15" spans="1:9" s="1" customFormat="1" x14ac:dyDescent="0.25">
      <c r="A15" s="28" t="s">
        <v>40</v>
      </c>
      <c r="B15" s="24">
        <v>42.264102880000003</v>
      </c>
      <c r="C15" s="24">
        <v>-84.775456349999999</v>
      </c>
      <c r="D15" s="25">
        <v>13012707.275</v>
      </c>
      <c r="E15" s="25">
        <v>278730.79700000002</v>
      </c>
      <c r="F15" s="25">
        <v>985.52599999999995</v>
      </c>
      <c r="G15" s="25">
        <v>985.62</v>
      </c>
      <c r="H15" s="23">
        <f t="shared" si="0"/>
        <v>-9.4000000000050932E-2</v>
      </c>
      <c r="I15" s="27">
        <f t="shared" si="1"/>
        <v>8.8360000000095758E-3</v>
      </c>
    </row>
    <row r="16" spans="1:9" s="1" customFormat="1" x14ac:dyDescent="0.25">
      <c r="A16" s="28" t="s">
        <v>41</v>
      </c>
      <c r="B16" s="24">
        <v>42.193601170000001</v>
      </c>
      <c r="C16" s="24">
        <v>-85.016435630000004</v>
      </c>
      <c r="D16" s="25">
        <v>12947281.122</v>
      </c>
      <c r="E16" s="25">
        <v>253449.524</v>
      </c>
      <c r="F16" s="25">
        <v>925.44600000000003</v>
      </c>
      <c r="G16" s="25">
        <v>925.09</v>
      </c>
      <c r="H16" s="23">
        <f t="shared" si="0"/>
        <v>0.35599999999999454</v>
      </c>
      <c r="I16" s="27">
        <f t="shared" si="1"/>
        <v>0.1267359999999961</v>
      </c>
    </row>
    <row r="17" spans="1:9" x14ac:dyDescent="0.25">
      <c r="A17" s="26" t="s">
        <v>20</v>
      </c>
      <c r="B17" s="22">
        <v>42.174272700000003</v>
      </c>
      <c r="C17" s="22">
        <v>-85.147739880000003</v>
      </c>
      <c r="D17" s="23">
        <v>12911635.066</v>
      </c>
      <c r="E17" s="23">
        <v>246708.52600000001</v>
      </c>
      <c r="F17" s="23">
        <v>935.44100000000003</v>
      </c>
      <c r="G17" s="23">
        <v>935.1</v>
      </c>
      <c r="H17" s="23">
        <f t="shared" si="0"/>
        <v>0.34100000000000819</v>
      </c>
      <c r="I17" s="27">
        <f t="shared" si="1"/>
        <v>0.11628100000000559</v>
      </c>
    </row>
    <row r="18" spans="1:9" x14ac:dyDescent="0.25">
      <c r="A18" s="26" t="s">
        <v>21</v>
      </c>
      <c r="B18" s="22">
        <v>42.168606840000002</v>
      </c>
      <c r="C18" s="22">
        <v>-84.847602359999996</v>
      </c>
      <c r="D18" s="23">
        <v>12992980.003</v>
      </c>
      <c r="E18" s="23">
        <v>244034.05600000001</v>
      </c>
      <c r="F18" s="23">
        <v>1015.658</v>
      </c>
      <c r="G18" s="23">
        <v>1016.08</v>
      </c>
      <c r="H18" s="23">
        <f t="shared" si="0"/>
        <v>-0.42200000000002547</v>
      </c>
      <c r="I18" s="27">
        <f t="shared" si="1"/>
        <v>0.1780840000000215</v>
      </c>
    </row>
    <row r="19" spans="1:9" x14ac:dyDescent="0.25">
      <c r="A19" s="26" t="s">
        <v>22</v>
      </c>
      <c r="B19" s="22">
        <v>42.13233134</v>
      </c>
      <c r="C19" s="22">
        <v>-84.880844789999998</v>
      </c>
      <c r="D19" s="23">
        <v>12983887.501</v>
      </c>
      <c r="E19" s="23">
        <v>230868.07500000001</v>
      </c>
      <c r="F19" s="23">
        <v>967.05</v>
      </c>
      <c r="G19" s="23">
        <v>967.32</v>
      </c>
      <c r="H19" s="23">
        <f t="shared" si="0"/>
        <v>-0.2700000000000955</v>
      </c>
      <c r="I19" s="27">
        <f t="shared" si="1"/>
        <v>7.2900000000051562E-2</v>
      </c>
    </row>
    <row r="20" spans="1:9" x14ac:dyDescent="0.25">
      <c r="A20" s="26" t="s">
        <v>23</v>
      </c>
      <c r="B20" s="22">
        <v>42.105228009999998</v>
      </c>
      <c r="C20" s="22">
        <v>-85.274739539999999</v>
      </c>
      <c r="D20" s="23">
        <v>12876939.299000001</v>
      </c>
      <c r="E20" s="23">
        <v>221894.11300000001</v>
      </c>
      <c r="F20" s="23">
        <v>904.27300000000002</v>
      </c>
      <c r="G20" s="23">
        <v>904.12</v>
      </c>
      <c r="H20" s="23">
        <f t="shared" si="0"/>
        <v>0.15300000000002001</v>
      </c>
      <c r="I20" s="27">
        <f t="shared" si="1"/>
        <v>2.3409000000006123E-2</v>
      </c>
    </row>
    <row r="21" spans="1:9" x14ac:dyDescent="0.25">
      <c r="A21" s="26" t="s">
        <v>24</v>
      </c>
      <c r="B21" s="22">
        <v>42.128118239999999</v>
      </c>
      <c r="C21" s="22">
        <v>-85.159063189999998</v>
      </c>
      <c r="D21" s="23">
        <v>12908407.463</v>
      </c>
      <c r="E21" s="23">
        <v>229918.38800000001</v>
      </c>
      <c r="F21" s="23">
        <v>919.721</v>
      </c>
      <c r="G21" s="23">
        <v>919.33</v>
      </c>
      <c r="H21" s="23">
        <f t="shared" si="0"/>
        <v>0.39099999999996271</v>
      </c>
      <c r="I21" s="27">
        <f t="shared" si="1"/>
        <v>0.15288099999997085</v>
      </c>
    </row>
    <row r="22" spans="1:9" x14ac:dyDescent="0.25">
      <c r="A22" s="26" t="s">
        <v>25</v>
      </c>
      <c r="B22" s="22">
        <v>42.116133249999997</v>
      </c>
      <c r="C22" s="22">
        <v>-84.967026860000004</v>
      </c>
      <c r="D22" s="23">
        <v>12960468.679</v>
      </c>
      <c r="E22" s="23">
        <v>225120.057</v>
      </c>
      <c r="F22" s="23">
        <v>997.97500000000002</v>
      </c>
      <c r="G22" s="23">
        <v>997.86</v>
      </c>
      <c r="H22" s="23">
        <f t="shared" si="0"/>
        <v>0.11500000000000909</v>
      </c>
      <c r="I22" s="27">
        <f t="shared" si="1"/>
        <v>1.3225000000002091E-2</v>
      </c>
    </row>
    <row r="23" spans="1:9" x14ac:dyDescent="0.25">
      <c r="A23" s="26" t="s">
        <v>26</v>
      </c>
      <c r="B23" s="22">
        <v>42.119744580000003</v>
      </c>
      <c r="C23" s="22">
        <v>-84.749269990000002</v>
      </c>
      <c r="D23" s="23">
        <v>13019556.356000001</v>
      </c>
      <c r="E23" s="23">
        <v>226091.18599999999</v>
      </c>
      <c r="F23" s="23">
        <v>1011.54</v>
      </c>
      <c r="G23" s="23">
        <v>1011.68</v>
      </c>
      <c r="H23" s="23">
        <f t="shared" si="0"/>
        <v>-0.13999999999998636</v>
      </c>
      <c r="I23" s="27">
        <f t="shared" si="1"/>
        <v>1.959999999999618E-2</v>
      </c>
    </row>
    <row r="24" spans="1:9" x14ac:dyDescent="0.25">
      <c r="A24" s="26" t="s">
        <v>27</v>
      </c>
      <c r="B24" s="22">
        <v>42.099804159999998</v>
      </c>
      <c r="C24" s="22">
        <v>-84.736575139999999</v>
      </c>
      <c r="D24" s="23">
        <v>13022968.618000001</v>
      </c>
      <c r="E24" s="23">
        <v>218809.179</v>
      </c>
      <c r="F24" s="23">
        <v>1052.9559999999999</v>
      </c>
      <c r="G24" s="23">
        <v>1052.68</v>
      </c>
      <c r="H24" s="23">
        <f t="shared" si="0"/>
        <v>0.27599999999983993</v>
      </c>
      <c r="I24" s="27">
        <f t="shared" si="1"/>
        <v>7.6175999999911634E-2</v>
      </c>
    </row>
    <row r="25" spans="1:9" x14ac:dyDescent="0.25">
      <c r="A25" s="26" t="s">
        <v>28</v>
      </c>
      <c r="B25" s="22">
        <v>42.247096480000003</v>
      </c>
      <c r="C25" s="22">
        <v>-85.227636899999993</v>
      </c>
      <c r="D25" s="23">
        <v>12890249.583000001</v>
      </c>
      <c r="E25" s="23">
        <v>273456.647</v>
      </c>
      <c r="F25" s="23">
        <v>945.10699999999997</v>
      </c>
      <c r="G25" s="23">
        <v>944.85</v>
      </c>
      <c r="H25" s="23">
        <f t="shared" si="0"/>
        <v>0.25699999999994816</v>
      </c>
      <c r="I25" s="27">
        <f t="shared" si="1"/>
        <v>6.6048999999973351E-2</v>
      </c>
    </row>
    <row r="26" spans="1:9" x14ac:dyDescent="0.25">
      <c r="A26" s="26" t="s">
        <v>29</v>
      </c>
      <c r="B26" s="22">
        <v>42.261714380000001</v>
      </c>
      <c r="C26" s="22">
        <v>-84.761018480000004</v>
      </c>
      <c r="D26" s="23">
        <v>13016611.25</v>
      </c>
      <c r="E26" s="23">
        <v>277841.75199999998</v>
      </c>
      <c r="F26" s="23">
        <v>990.952</v>
      </c>
      <c r="G26" s="23">
        <v>990.77</v>
      </c>
      <c r="H26" s="23">
        <f t="shared" si="0"/>
        <v>0.18200000000001637</v>
      </c>
      <c r="I26" s="27">
        <f t="shared" si="1"/>
        <v>3.3124000000005961E-2</v>
      </c>
    </row>
    <row r="27" spans="1:9" x14ac:dyDescent="0.25">
      <c r="A27" s="26" t="s">
        <v>30</v>
      </c>
      <c r="B27" s="22">
        <v>42.344190789999999</v>
      </c>
      <c r="C27" s="22">
        <v>-85.241430730000005</v>
      </c>
      <c r="D27" s="23">
        <v>12886882.620999999</v>
      </c>
      <c r="E27" s="23">
        <v>308876.125</v>
      </c>
      <c r="F27" s="23">
        <v>805.98900000000003</v>
      </c>
      <c r="G27" s="23">
        <v>806.78</v>
      </c>
      <c r="H27" s="23">
        <f t="shared" si="0"/>
        <v>-0.79099999999993997</v>
      </c>
      <c r="I27" s="27">
        <f t="shared" si="1"/>
        <v>0.62568099999990501</v>
      </c>
    </row>
    <row r="28" spans="1:9" x14ac:dyDescent="0.25">
      <c r="A28" s="26" t="s">
        <v>31</v>
      </c>
      <c r="B28" s="22">
        <v>42.362467449999997</v>
      </c>
      <c r="C28" s="22">
        <v>-85.053481950000005</v>
      </c>
      <c r="D28" s="23">
        <v>12937744.293</v>
      </c>
      <c r="E28" s="23">
        <v>315065.05499999999</v>
      </c>
      <c r="F28" s="23">
        <v>878.07</v>
      </c>
      <c r="G28" s="23">
        <v>877.94</v>
      </c>
      <c r="H28" s="23">
        <f t="shared" si="0"/>
        <v>0.12999999999999545</v>
      </c>
      <c r="I28" s="27">
        <f t="shared" si="1"/>
        <v>1.6899999999998819E-2</v>
      </c>
    </row>
    <row r="29" spans="1:9" x14ac:dyDescent="0.25">
      <c r="A29" s="26" t="s">
        <v>32</v>
      </c>
      <c r="B29" s="22">
        <v>42.340559300000002</v>
      </c>
      <c r="C29" s="22">
        <v>-84.869518560000003</v>
      </c>
      <c r="D29" s="23">
        <v>12987412.943</v>
      </c>
      <c r="E29" s="23">
        <v>306730.22100000002</v>
      </c>
      <c r="F29" s="23">
        <v>962.85299999999995</v>
      </c>
      <c r="G29" s="23">
        <v>962.21</v>
      </c>
      <c r="H29" s="23">
        <f t="shared" si="0"/>
        <v>0.64299999999991542</v>
      </c>
      <c r="I29" s="27">
        <f t="shared" si="1"/>
        <v>0.41344899999989121</v>
      </c>
    </row>
    <row r="30" spans="1:9" x14ac:dyDescent="0.25">
      <c r="A30" s="26" t="s">
        <v>33</v>
      </c>
      <c r="B30" s="22">
        <v>42.231653379999997</v>
      </c>
      <c r="C30" s="22">
        <v>-85.221365640000002</v>
      </c>
      <c r="D30" s="23">
        <v>12891890.356000001</v>
      </c>
      <c r="E30" s="23">
        <v>267811.89500000002</v>
      </c>
      <c r="F30" s="23">
        <v>926.36199999999997</v>
      </c>
      <c r="G30" s="23">
        <v>926.41</v>
      </c>
      <c r="H30" s="23">
        <f t="shared" si="0"/>
        <v>-4.8000000000001819E-2</v>
      </c>
      <c r="I30" s="27">
        <f t="shared" si="1"/>
        <v>2.3040000000001748E-3</v>
      </c>
    </row>
    <row r="31" spans="1:9" x14ac:dyDescent="0.25">
      <c r="A31" s="26" t="s">
        <v>34</v>
      </c>
      <c r="B31" s="22">
        <v>42.244621160000001</v>
      </c>
      <c r="C31" s="22">
        <v>-85.003284660000006</v>
      </c>
      <c r="D31" s="23">
        <v>12950985.370999999</v>
      </c>
      <c r="E31" s="23">
        <v>272014.37599999999</v>
      </c>
      <c r="F31" s="23">
        <v>927.16800000000001</v>
      </c>
      <c r="G31" s="23">
        <v>926.82</v>
      </c>
      <c r="H31" s="23">
        <f t="shared" si="0"/>
        <v>0.34799999999995634</v>
      </c>
      <c r="I31" s="27">
        <f t="shared" si="1"/>
        <v>0.12110399999996961</v>
      </c>
    </row>
    <row r="32" spans="1:9" x14ac:dyDescent="0.25">
      <c r="A32" s="26" t="s">
        <v>35</v>
      </c>
      <c r="B32" s="22">
        <v>42.263992999999999</v>
      </c>
      <c r="C32" s="22">
        <v>-84.776305640000004</v>
      </c>
      <c r="D32" s="23">
        <v>13012477.195</v>
      </c>
      <c r="E32" s="23">
        <v>278691.86900000001</v>
      </c>
      <c r="F32" s="23">
        <v>978.47199999999998</v>
      </c>
      <c r="G32" s="23">
        <v>978.64</v>
      </c>
      <c r="H32" s="23">
        <f t="shared" si="0"/>
        <v>-0.16800000000000637</v>
      </c>
      <c r="I32" s="27">
        <f t="shared" si="1"/>
        <v>2.822400000000214E-2</v>
      </c>
    </row>
    <row r="33" spans="1:9" x14ac:dyDescent="0.25">
      <c r="A33" s="26" t="s">
        <v>36</v>
      </c>
      <c r="B33" s="22">
        <v>42.152238509999997</v>
      </c>
      <c r="C33" s="22">
        <v>-85.217282580000003</v>
      </c>
      <c r="D33" s="23">
        <v>12892703.707</v>
      </c>
      <c r="E33" s="23">
        <v>238861.93100000001</v>
      </c>
      <c r="F33" s="23">
        <v>876.81100000000004</v>
      </c>
      <c r="G33" s="23">
        <v>876.76</v>
      </c>
      <c r="H33" s="23">
        <f t="shared" si="0"/>
        <v>5.1000000000044565E-2</v>
      </c>
      <c r="I33" s="27">
        <f t="shared" si="1"/>
        <v>2.6010000000045459E-3</v>
      </c>
    </row>
    <row r="34" spans="1:9" x14ac:dyDescent="0.25">
      <c r="A34" s="26" t="s">
        <v>37</v>
      </c>
      <c r="B34" s="22">
        <v>42.193781799999996</v>
      </c>
      <c r="C34" s="22">
        <v>-85.016107199999993</v>
      </c>
      <c r="D34" s="23">
        <v>12947370.627</v>
      </c>
      <c r="E34" s="23">
        <v>253514.65900000001</v>
      </c>
      <c r="F34" s="23">
        <v>921.68399999999997</v>
      </c>
      <c r="G34" s="23">
        <v>921.43</v>
      </c>
      <c r="H34" s="23">
        <f t="shared" si="0"/>
        <v>0.2540000000000191</v>
      </c>
      <c r="I34" s="27">
        <f t="shared" si="1"/>
        <v>6.4516000000009704E-2</v>
      </c>
    </row>
    <row r="35" spans="1:9" x14ac:dyDescent="0.25">
      <c r="A35" s="26" t="s">
        <v>38</v>
      </c>
      <c r="B35" s="22">
        <v>42.217693840000003</v>
      </c>
      <c r="C35" s="22">
        <v>-84.778086259999995</v>
      </c>
      <c r="D35" s="23">
        <v>13011912.767000001</v>
      </c>
      <c r="E35" s="23">
        <v>261822.177</v>
      </c>
      <c r="F35" s="23">
        <v>957.07399999999996</v>
      </c>
      <c r="G35" s="23">
        <v>957.77</v>
      </c>
      <c r="H35" s="23">
        <f t="shared" si="0"/>
        <v>-0.69600000000002638</v>
      </c>
      <c r="I35" s="27">
        <f t="shared" si="1"/>
        <v>0.48441600000003671</v>
      </c>
    </row>
    <row r="36" spans="1:9" ht="15.75" thickBot="1" x14ac:dyDescent="0.3">
      <c r="A36" s="29" t="s">
        <v>39</v>
      </c>
      <c r="B36" s="30">
        <v>42.117927080000001</v>
      </c>
      <c r="C36" s="30">
        <v>-84.865497059999996</v>
      </c>
      <c r="D36" s="31">
        <v>12988019.460000001</v>
      </c>
      <c r="E36" s="31">
        <v>225593.92800000001</v>
      </c>
      <c r="F36" s="31">
        <v>967.76900000000001</v>
      </c>
      <c r="G36" s="31">
        <v>968</v>
      </c>
      <c r="H36" s="31">
        <f t="shared" si="0"/>
        <v>-0.23099999999999454</v>
      </c>
      <c r="I36" s="32">
        <f t="shared" si="1"/>
        <v>5.336099999999748E-2</v>
      </c>
    </row>
    <row r="37" spans="1:9" x14ac:dyDescent="0.25">
      <c r="F37" s="2"/>
    </row>
    <row r="38" spans="1:9" x14ac:dyDescent="0.25">
      <c r="E38" s="3" t="s">
        <v>52</v>
      </c>
      <c r="H38" s="3" t="s">
        <v>53</v>
      </c>
      <c r="I38" s="3" t="s">
        <v>43</v>
      </c>
    </row>
    <row r="39" spans="1:9" x14ac:dyDescent="0.25">
      <c r="A39" t="s">
        <v>2</v>
      </c>
      <c r="E39" s="4" t="s">
        <v>44</v>
      </c>
      <c r="F39" s="5">
        <f>AVERAGE(H2:H36)</f>
        <v>5.8657142857126539E-2</v>
      </c>
      <c r="G39" s="6" t="s">
        <v>45</v>
      </c>
      <c r="H39" s="7">
        <f>SQRT(SUM(I2:I36)/34)</f>
        <v>0.29958377989548007</v>
      </c>
      <c r="I39" s="8">
        <f>H39/39.37*12</f>
        <v>9.131331873877982E-2</v>
      </c>
    </row>
    <row r="40" spans="1:9" ht="15.75" thickBot="1" x14ac:dyDescent="0.3">
      <c r="A40" t="s">
        <v>3</v>
      </c>
      <c r="E40" s="9" t="s">
        <v>46</v>
      </c>
      <c r="F40" s="10">
        <f>MIN(H2:H36)</f>
        <v>-0.79099999999993997</v>
      </c>
      <c r="G40" s="11" t="s">
        <v>47</v>
      </c>
      <c r="H40" s="12">
        <f>1.96*H39</f>
        <v>0.58718420859514098</v>
      </c>
      <c r="I40" s="13">
        <f>H40/39.37*12</f>
        <v>0.17897410472800845</v>
      </c>
    </row>
    <row r="41" spans="1:9" ht="15.75" thickBot="1" x14ac:dyDescent="0.3">
      <c r="A41" t="s">
        <v>4</v>
      </c>
      <c r="E41" s="14" t="s">
        <v>48</v>
      </c>
      <c r="F41" s="15">
        <f>MAX(H2:H36)</f>
        <v>0.64299999999991542</v>
      </c>
      <c r="G41" s="33" t="s">
        <v>54</v>
      </c>
      <c r="H41" s="20">
        <f>PERCENTILE(H2:H36,0.95)</f>
        <v>0.36649999999998489</v>
      </c>
      <c r="I41" s="21">
        <f>H41/39.37*12</f>
        <v>0.11170942341884224</v>
      </c>
    </row>
    <row r="42" spans="1:9" x14ac:dyDescent="0.25">
      <c r="A42" t="s">
        <v>5</v>
      </c>
    </row>
    <row r="43" spans="1:9" x14ac:dyDescent="0.25">
      <c r="A43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2017-07-21T21:12:04Z</dcterms:modified>
</cp:coreProperties>
</file>