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4220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45621"/>
  <fileRecoveryPr autoRecover="0"/>
</workbook>
</file>

<file path=xl/calcChain.xml><?xml version="1.0" encoding="utf-8"?>
<calcChain xmlns="http://schemas.openxmlformats.org/spreadsheetml/2006/main">
  <c r="Q4" i="4" l="1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3" i="1"/>
  <c r="E8" i="5" l="1"/>
  <c r="C9" i="5"/>
  <c r="C7" i="5"/>
  <c r="B9" i="5"/>
  <c r="B7" i="5"/>
  <c r="B1" i="5"/>
  <c r="E9" i="5" l="1"/>
  <c r="C8" i="5" l="1"/>
  <c r="C5" i="5"/>
  <c r="D5" i="5" s="1"/>
  <c r="D7" i="5"/>
  <c r="C6" i="5"/>
  <c r="D6" i="5" s="1"/>
  <c r="B8" i="5"/>
  <c r="B6" i="5"/>
  <c r="B5" i="5"/>
  <c r="D1" i="5"/>
  <c r="AB1" i="4" l="1"/>
</calcChain>
</file>

<file path=xl/sharedStrings.xml><?xml version="1.0" encoding="utf-8"?>
<sst xmlns="http://schemas.openxmlformats.org/spreadsheetml/2006/main" count="647" uniqueCount="112">
  <si>
    <t>PointID</t>
  </si>
  <si>
    <t>Easting</t>
  </si>
  <si>
    <t>Northing</t>
  </si>
  <si>
    <t>KnownZ</t>
  </si>
  <si>
    <t>LaserZ</t>
  </si>
  <si>
    <t>Description</t>
  </si>
  <si>
    <t>DeltaZ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</si>
  <si>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</si>
  <si>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</si>
  <si>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</si>
  <si>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</si>
  <si>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</si>
  <si>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</si>
  <si>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</si>
  <si>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# of Points</t>
  </si>
  <si>
    <t>RMSEz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</si>
  <si>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</si>
  <si>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</si>
  <si>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</si>
  <si>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</si>
  <si>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</si>
  <si>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</si>
  <si>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</si>
  <si>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</si>
  <si>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</si>
  <si>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</si>
  <si>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Vegetated Vertical Accuracy (VVA) Check Point Assessment (DEM)</t>
  </si>
  <si>
    <t>VVA of DEM</t>
  </si>
  <si>
    <t>Check Points</t>
  </si>
  <si>
    <t>NVA01</t>
  </si>
  <si>
    <t>NVA03</t>
  </si>
  <si>
    <t>NVA04</t>
  </si>
  <si>
    <t>NVA05</t>
  </si>
  <si>
    <t>NVA06</t>
  </si>
  <si>
    <t>NVA07</t>
  </si>
  <si>
    <t>NVA08</t>
  </si>
  <si>
    <t>NVA09</t>
  </si>
  <si>
    <t>NVA10</t>
  </si>
  <si>
    <t>NVA11</t>
  </si>
  <si>
    <t>NVA12</t>
  </si>
  <si>
    <t>NVA13</t>
  </si>
  <si>
    <t>NVA14</t>
  </si>
  <si>
    <t>NVA15</t>
  </si>
  <si>
    <t>NVA16</t>
  </si>
  <si>
    <t>NVA17</t>
  </si>
  <si>
    <t>NVA18</t>
  </si>
  <si>
    <t>NVA19</t>
  </si>
  <si>
    <t>NVA20</t>
  </si>
  <si>
    <t>NVA21</t>
  </si>
  <si>
    <t>NVA22</t>
  </si>
  <si>
    <t>NVA23</t>
  </si>
  <si>
    <t>NVA24</t>
  </si>
  <si>
    <t>NVA25</t>
  </si>
  <si>
    <t>NVA26</t>
  </si>
  <si>
    <t>NVA27</t>
  </si>
  <si>
    <t>NVA28</t>
  </si>
  <si>
    <t>NVA29</t>
  </si>
  <si>
    <t>NVA30</t>
  </si>
  <si>
    <t>NVA31</t>
  </si>
  <si>
    <t>NVA32</t>
  </si>
  <si>
    <t>NVA33</t>
  </si>
  <si>
    <t>NVA34</t>
  </si>
  <si>
    <t>NVA36</t>
  </si>
  <si>
    <t>NVA37</t>
  </si>
  <si>
    <t>NVA38</t>
  </si>
  <si>
    <t>NVA39</t>
  </si>
  <si>
    <t>NVA41</t>
  </si>
  <si>
    <t>NVA42</t>
  </si>
  <si>
    <t>NVA43</t>
  </si>
  <si>
    <t>NVA44</t>
  </si>
  <si>
    <t>NVA45</t>
  </si>
  <si>
    <t>NVA46</t>
  </si>
  <si>
    <t>NVA47</t>
  </si>
  <si>
    <t>NVA48</t>
  </si>
  <si>
    <t>Non-vegetated</t>
  </si>
  <si>
    <t>VVA01</t>
  </si>
  <si>
    <t>VVA02</t>
  </si>
  <si>
    <t>VVA03</t>
  </si>
  <si>
    <t>VVA04</t>
  </si>
  <si>
    <t>VVA05</t>
  </si>
  <si>
    <t>VVA06</t>
  </si>
  <si>
    <t>VVA07</t>
  </si>
  <si>
    <t>VVA08</t>
  </si>
  <si>
    <t>VVA09</t>
  </si>
  <si>
    <t>VVA11</t>
  </si>
  <si>
    <t>VVA12</t>
  </si>
  <si>
    <t>VVA13</t>
  </si>
  <si>
    <t>VVA14</t>
  </si>
  <si>
    <t>VVA15</t>
  </si>
  <si>
    <t>VVA16</t>
  </si>
  <si>
    <t>VVA17</t>
  </si>
  <si>
    <t>VVA18</t>
  </si>
  <si>
    <t>VVA20</t>
  </si>
  <si>
    <t>VVA21</t>
  </si>
  <si>
    <t>VVA22</t>
  </si>
  <si>
    <t>VVA23</t>
  </si>
  <si>
    <t>VVA24</t>
  </si>
  <si>
    <t>VVA25</t>
  </si>
  <si>
    <t>VVA26</t>
  </si>
  <si>
    <t>VVA27</t>
  </si>
  <si>
    <t>VVA28</t>
  </si>
  <si>
    <t>VVA29</t>
  </si>
  <si>
    <t>VVA30</t>
  </si>
  <si>
    <t>VVA31</t>
  </si>
  <si>
    <t>VVA32</t>
  </si>
  <si>
    <t>VVA33</t>
  </si>
  <si>
    <t>VVA34</t>
  </si>
  <si>
    <t>VVA35</t>
  </si>
  <si>
    <t>VVA37</t>
  </si>
  <si>
    <t>VVA38</t>
  </si>
  <si>
    <t>Vegetated</t>
  </si>
  <si>
    <t>Vegetated Vertical Accuracy (VVA) 5% Outliers &gt; 95th Percentile (0.450m)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</si>
</sst>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Times New Roman"/>
    </font>
    <font>
      <sz val="11"/>
      <name val="Times New Roman"/>
    </font>
    <font>
      <sz val="11"/>
      <color indexed="8"/>
      <name val="Times New Roman"/>
    </font>
    <font>
      <sz val="11"/>
      <color theme="1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1" applyNumberFormat="0" applyAlignment="0" applyProtection="0"/>
    <xf numFmtId="0" fontId="16" fillId="9" borderId="12" applyNumberFormat="0" applyAlignment="0" applyProtection="0"/>
    <xf numFmtId="0" fontId="17" fillId="9" borderId="11" applyNumberFormat="0" applyAlignment="0" applyProtection="0"/>
    <xf numFmtId="0" fontId="18" fillId="0" borderId="13" applyNumberFormat="0" applyFill="0" applyAlignment="0" applyProtection="0"/>
    <xf numFmtId="0" fontId="19" fillId="10" borderId="14" applyNumberFormat="0" applyAlignment="0" applyProtection="0"/>
    <xf numFmtId="0" fontId="20" fillId="0" borderId="0" applyNumberFormat="0" applyFill="0" applyBorder="0" applyAlignment="0" applyProtection="0"/>
    <xf numFmtId="0" fontId="7" fillId="11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3" fillId="35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0" xfId="0"/>
    <xf numFmtId="0" fontId="1" fillId="4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G47" totalsRowShown="0" headerRowDxfId="75" dataDxfId="73" headerRowBorderDxfId="74" tableBorderDxfId="72" totalsRowBorderDxfId="71">
  <autoFilter ref="A2:G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3:G17">
    <sortCondition ref="F3"/>
  </sortState>
  <tableColumns count="7">
    <tableColumn id="1" name="PointID" dataDxfId="70"/>
    <tableColumn id="2" name="Easting" dataDxfId="69"/>
    <tableColumn id="3" name="Northing" dataDxfId="68"/>
    <tableColumn id="4" name="KnownZ" dataDxfId="67"/>
    <tableColumn id="5" name="LaserZ" dataDxfId="66"/>
    <tableColumn id="6" name="Description" dataDxfId="65"/>
    <tableColumn id="7" name="DeltaZ" dataDxfId="64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2:O47" totalsRowShown="0" headerRowDxfId="63" dataDxfId="61" headerRowBorderDxfId="62" tableBorderDxfId="60" totalsRowBorderDxfId="59">
  <autoFilter ref="I2:O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58"/>
    <tableColumn id="2" name="Easting" dataDxfId="57"/>
    <tableColumn id="3" name="Northing" dataDxfId="56"/>
    <tableColumn id="4" name="KnownZ" dataDxfId="55"/>
    <tableColumn id="5" name="LaserZ" dataDxfId="54"/>
    <tableColumn id="6" name="Description" dataDxfId="53"/>
    <tableColumn id="7" name="DeltaZ" dataDxfId="52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212" displayName="Table212" ref="Q2:W47" totalsRowShown="0" headerRowDxfId="51" dataDxfId="49" headerRowBorderDxfId="50" tableBorderDxfId="48" totalsRowBorderDxfId="47">
  <autoFilter ref="Q2:W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46"/>
    <tableColumn id="2" name="Easting" dataDxfId="45"/>
    <tableColumn id="3" name="Northing" dataDxfId="44"/>
    <tableColumn id="4" name="KnownZ" dataDxfId="43"/>
    <tableColumn id="5" name="DEMZ" dataDxfId="42"/>
    <tableColumn id="6" name="Description" dataDxfId="41"/>
    <tableColumn id="7" name="DeltaZ" dataDxfId="3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2:H37" totalsRowShown="0" headerRowDxfId="40" dataDxfId="38" headerRowBorderDxfId="39" tableBorderDxfId="37" totalsRowBorderDxfId="36">
  <autoFilter ref="A2:H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3:H39">
    <sortCondition ref="A2"/>
  </sortState>
  <tableColumns count="8">
    <tableColumn id="1" name="PointID" dataDxfId="35"/>
    <tableColumn id="2" name="Easting" dataDxfId="34"/>
    <tableColumn id="3" name="Northing" dataDxfId="33"/>
    <tableColumn id="4" name="KnownZ" dataDxfId="32"/>
    <tableColumn id="5" name="LaserZ" dataDxfId="31"/>
    <tableColumn id="6" name="Description" dataDxfId="30"/>
    <tableColumn id="7" name="DeltaZ" dataDxfId="29"/>
    <tableColumn id="8" name="ABS" dataDxfId="28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le7" displayName="Table7" ref="S2:Y32" totalsRowShown="0" headerRowDxfId="27" dataDxfId="25" headerRowBorderDxfId="26" tableBorderDxfId="24" totalsRowBorderDxfId="23">
  <autoFilter ref="S2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S3:Y23">
    <sortCondition ref="S3"/>
  </sortState>
  <tableColumns count="7">
    <tableColumn id="1" name="PointID" dataDxfId="22"/>
    <tableColumn id="2" name="Easting" dataDxfId="21"/>
    <tableColumn id="3" name="Northing" dataDxfId="20"/>
    <tableColumn id="4" name="KnownZ" dataDxfId="19"/>
    <tableColumn id="5" name="LaserZ" dataDxfId="18"/>
    <tableColumn id="6" name="Description" dataDxfId="17"/>
    <tableColumn id="7" name="DeltaZ" dataDxfId="16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J2:Q37" totalsRowShown="0" headerRowDxfId="15" dataDxfId="13" headerRowBorderDxfId="14" tableBorderDxfId="12" totalsRowBorderDxfId="11">
  <sortState ref="J3:Q39">
    <sortCondition ref="J2"/>
  </sortState>
  <tableColumns count="8">
    <tableColumn id="1" name="PointID" dataDxfId="10"/>
    <tableColumn id="2" name="Easting" dataDxfId="9"/>
    <tableColumn id="3" name="Northing" dataDxfId="8"/>
    <tableColumn id="4" name="KnownZ" dataDxfId="7"/>
    <tableColumn id="5" name="DEMZ" dataDxfId="6"/>
    <tableColumn id="6" name="Description" dataDxfId="5"/>
    <tableColumn id="7" name="DeltaZ" dataDxfId="2">
      <calculatedColumnFormula>Table37[[#This Row],[DEMZ]]-Table37[[#This Row],[KnownZ]]</calculatedColumnFormula>
    </tableColumn>
    <tableColumn id="8" name="ABS" dataDxfId="4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C14" sqref="C14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16" x14ac:dyDescent="0.25">
      <c r="A1" s="2" t="s">
        <v>16</v>
      </c>
      <c r="B1" s="10">
        <f>COUNT(Coordinates!G:G)</f>
        <v>80</v>
      </c>
      <c r="C1" s="2" t="s">
        <v>17</v>
      </c>
      <c r="D1" s="10">
        <f>COUNT(Vegetated!Y:Y)</f>
        <v>2</v>
      </c>
      <c r="E1"/>
      <c r="F1"/>
    </row>
    <row r="2" spans="1:16" x14ac:dyDescent="0.25">
      <c r="A2"/>
      <c r="B2"/>
      <c r="C2"/>
      <c r="D2"/>
      <c r="E2"/>
      <c r="F2"/>
    </row>
    <row r="3" spans="1:16" x14ac:dyDescent="0.25">
      <c r="A3" s="29" t="s">
        <v>25</v>
      </c>
      <c r="B3" s="29"/>
      <c r="C3" s="29"/>
      <c r="D3" s="29"/>
      <c r="E3" s="29"/>
      <c r="F3"/>
    </row>
    <row r="4" spans="1:16" x14ac:dyDescent="0.25">
      <c r="A4" s="2" t="s">
        <v>18</v>
      </c>
      <c r="B4" s="2" t="s">
        <v>14</v>
      </c>
      <c r="C4" s="2" t="s">
        <v>15</v>
      </c>
      <c r="D4" s="2" t="s">
        <v>19</v>
      </c>
      <c r="E4" s="2" t="s">
        <v>20</v>
      </c>
      <c r="F4"/>
    </row>
    <row r="5" spans="1:16" x14ac:dyDescent="0.25">
      <c r="A5" s="3" t="s">
        <v>21</v>
      </c>
      <c r="B5" s="4">
        <f>COUNT('Non-vegetated'!G:G)</f>
        <v>45</v>
      </c>
      <c r="C5" s="5">
        <f>SQRT(SUMSQ('Non-vegetated'!G:G)/COUNT('Non-vegetated'!G:G))</f>
        <v>0.22981963942767525</v>
      </c>
      <c r="D5" s="5">
        <f>C5*1.96</f>
        <v>0.45044649327824349</v>
      </c>
      <c r="E5" s="5"/>
      <c r="F5"/>
    </row>
    <row r="6" spans="1:16" x14ac:dyDescent="0.25">
      <c r="A6" s="6" t="s">
        <v>22</v>
      </c>
      <c r="B6" s="7">
        <f>COUNT('Non-vegetated'!O:O)</f>
        <v>45</v>
      </c>
      <c r="C6" s="8">
        <f>SQRT(SUMSQ('Non-vegetated'!O:O)/COUNT('Non-vegetated'!O:O))</f>
        <v>0.22552536196376866</v>
      </c>
      <c r="D6" s="9">
        <f t="shared" ref="D6:D7" si="0">C6*1.96</f>
        <v>0.44202970944898656</v>
      </c>
      <c r="E6" s="8"/>
      <c r="F6"/>
    </row>
    <row r="7" spans="1:16" ht="15" customHeight="1" x14ac:dyDescent="0.25">
      <c r="A7" s="3" t="s">
        <v>23</v>
      </c>
      <c r="B7" s="4">
        <f>COUNT('Non-vegetated'!W:W)</f>
        <v>45</v>
      </c>
      <c r="C7" s="5">
        <f>SQRT(SUMSQ('Non-vegetated'!W:W)/COUNT('Non-vegetated'!W:W))</f>
        <v>0.22343062557412988</v>
      </c>
      <c r="D7" s="5">
        <f t="shared" si="0"/>
        <v>0.43792402612529457</v>
      </c>
      <c r="E7" s="5"/>
      <c r="F7"/>
    </row>
    <row r="8" spans="1:16" ht="15" customHeight="1" x14ac:dyDescent="0.25">
      <c r="A8" s="6" t="s">
        <v>24</v>
      </c>
      <c r="B8" s="7">
        <f>COUNT(Vegetated!G:G)</f>
        <v>35</v>
      </c>
      <c r="C8" s="8">
        <f>SQRT(SUMSQ(Vegetated!G:G)/COUNT(Vegetated!G:G))</f>
        <v>0.22393787403780416</v>
      </c>
      <c r="D8" s="9"/>
      <c r="E8" s="8">
        <f>_xlfn.PERCENTILE.INC(Vegetated!H:H,0.95)</f>
        <v>0.44979999999999987</v>
      </c>
      <c r="F8"/>
    </row>
    <row r="9" spans="1:16" x14ac:dyDescent="0.25">
      <c r="A9" s="3" t="s">
        <v>27</v>
      </c>
      <c r="B9" s="4">
        <f>COUNT(Vegetated!P:P)</f>
        <v>35</v>
      </c>
      <c r="C9" s="5">
        <f>SQRT(SUMSQ(Vegetated!P:P)/COUNT(Vegetated!P:P))</f>
        <v>0.23343931606675392</v>
      </c>
      <c r="D9" s="5"/>
      <c r="E9" s="5">
        <f>_xlfn.PERCENTILE.INC(Vegetated!Q:Q,0.95)</f>
        <v>0.46630000000003519</v>
      </c>
      <c r="F9"/>
    </row>
    <row r="10" spans="1:16" x14ac:dyDescent="0.25">
      <c r="A10"/>
      <c r="B10"/>
      <c r="C10"/>
      <c r="D10"/>
      <c r="E10"/>
      <c r="F10"/>
    </row>
    <row r="11" spans="1:16" x14ac:dyDescent="0.25">
      <c r="A11"/>
      <c r="B11"/>
      <c r="C11"/>
      <c r="D11"/>
      <c r="E11"/>
      <c r="F11"/>
      <c r="H11" s="33"/>
      <c r="I11" s="33"/>
      <c r="J11" s="33"/>
      <c r="K11" s="33"/>
      <c r="L11" s="33"/>
      <c r="M11" s="33"/>
      <c r="N11" s="33"/>
      <c r="O11" s="33"/>
      <c r="P11" s="33"/>
    </row>
    <row r="12" spans="1:16" x14ac:dyDescent="0.25">
      <c r="A12"/>
      <c r="B12"/>
      <c r="C12"/>
      <c r="D12"/>
      <c r="E12"/>
      <c r="F12"/>
      <c r="H12"/>
      <c r="I12"/>
      <c r="J12"/>
      <c r="K12"/>
      <c r="L12"/>
      <c r="M12"/>
      <c r="N12"/>
      <c r="O12"/>
      <c r="P12"/>
    </row>
    <row r="13" spans="1:16" x14ac:dyDescent="0.25">
      <c r="A13"/>
      <c r="B13"/>
      <c r="C13"/>
      <c r="D13"/>
      <c r="E13"/>
      <c r="F13"/>
      <c r="H13"/>
      <c r="I13"/>
      <c r="J13"/>
      <c r="K13"/>
      <c r="L13"/>
      <c r="M13"/>
      <c r="N13"/>
      <c r="O13"/>
      <c r="P13"/>
    </row>
    <row r="14" spans="1:16" x14ac:dyDescent="0.25">
      <c r="A14"/>
      <c r="B14"/>
      <c r="C14"/>
      <c r="D14"/>
      <c r="E14"/>
      <c r="F14"/>
      <c r="H14"/>
      <c r="I14"/>
      <c r="J14"/>
      <c r="K14"/>
      <c r="L14"/>
      <c r="M14"/>
      <c r="N14"/>
      <c r="O14"/>
      <c r="P14"/>
    </row>
    <row r="15" spans="1:16" x14ac:dyDescent="0.25">
      <c r="F15"/>
      <c r="H15"/>
      <c r="I15"/>
      <c r="J15"/>
      <c r="K15"/>
      <c r="L15"/>
      <c r="M15"/>
      <c r="N15"/>
      <c r="O15"/>
      <c r="P15"/>
    </row>
    <row r="16" spans="1:16" ht="15" customHeight="1" x14ac:dyDescent="0.25">
      <c r="F16"/>
      <c r="H16"/>
      <c r="I16"/>
      <c r="J16"/>
      <c r="K16"/>
      <c r="L16"/>
      <c r="M16"/>
      <c r="N16"/>
      <c r="O16"/>
      <c r="P16"/>
    </row>
    <row r="17" spans="6:16" x14ac:dyDescent="0.25">
      <c r="F17"/>
      <c r="H17"/>
      <c r="I17"/>
      <c r="J17"/>
      <c r="K17"/>
      <c r="L17"/>
      <c r="M17"/>
      <c r="N17"/>
      <c r="O17"/>
      <c r="P17"/>
    </row>
    <row r="18" spans="6:16" x14ac:dyDescent="0.25">
      <c r="H18"/>
      <c r="I18"/>
      <c r="J18"/>
      <c r="K18"/>
      <c r="L18"/>
      <c r="M18"/>
      <c r="N18"/>
      <c r="O18"/>
      <c r="P18"/>
    </row>
  </sheetData>
  <mergeCells count="2">
    <mergeCell ref="H11:P11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K81" sqref="K81"/>
    </sheetView>
  </sheetViews>
  <sheetFormatPr defaultRowHeight="15" x14ac:dyDescent="0.25"/>
  <cols>
    <col min="1" max="1" width="8.28515625" style="1" bestFit="1" customWidth="1"/>
    <col min="2" max="2" width="12.5703125" style="12" bestFit="1" customWidth="1"/>
    <col min="3" max="3" width="11.5703125" style="12" bestFit="1" customWidth="1"/>
    <col min="4" max="4" width="8.85546875" style="12" bestFit="1" customWidth="1"/>
    <col min="5" max="5" width="8.5703125" style="12" bestFit="1" customWidth="1"/>
    <col min="6" max="6" width="14.42578125" style="1" customWidth="1"/>
    <col min="7" max="7" width="10.85546875" style="12" customWidth="1"/>
    <col min="8" max="8" width="9.42578125" style="12" bestFit="1" customWidth="1"/>
    <col min="9" max="16384" width="9.140625" style="1"/>
  </cols>
  <sheetData>
    <row r="1" spans="1:8" x14ac:dyDescent="0.25">
      <c r="A1" s="30" t="s">
        <v>28</v>
      </c>
      <c r="B1" s="31"/>
      <c r="C1" s="31"/>
      <c r="D1" s="31"/>
      <c r="E1" s="31"/>
      <c r="F1" s="31"/>
      <c r="G1" s="31"/>
      <c r="H1" s="32"/>
    </row>
    <row r="2" spans="1:8" x14ac:dyDescent="0.25">
      <c r="A2" s="2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" t="s">
        <v>5</v>
      </c>
      <c r="G2" s="11" t="s">
        <v>6</v>
      </c>
      <c r="H2" s="11" t="s">
        <v>7</v>
      </c>
    </row>
    <row r="3" spans="1:8" x14ac:dyDescent="0.25">
      <c r="A3" s="1" t="s">
        <v>29</v>
      </c>
      <c r="B3" s="12">
        <v>19746964.5</v>
      </c>
      <c r="C3" s="12">
        <v>700851.35800000001</v>
      </c>
      <c r="D3" s="12">
        <v>869.58</v>
      </c>
      <c r="E3" s="12">
        <v>869.61500000000001</v>
      </c>
      <c r="F3" s="1" t="s">
        <v>74</v>
      </c>
      <c r="G3" s="1">
        <v>3.5000000000000003E-2</v>
      </c>
      <c r="H3" s="12">
        <f>ABS(G3)</f>
        <v>3.5000000000000003E-2</v>
      </c>
    </row>
    <row r="4" spans="1:8" x14ac:dyDescent="0.25">
      <c r="A4" s="1" t="s">
        <v>30</v>
      </c>
      <c r="B4" s="12">
        <v>19800844.427000001</v>
      </c>
      <c r="C4" s="12">
        <v>732458.28500000003</v>
      </c>
      <c r="D4" s="12">
        <v>842.73900000000003</v>
      </c>
      <c r="E4" s="12">
        <v>842.62099999999998</v>
      </c>
      <c r="F4" s="1" t="s">
        <v>74</v>
      </c>
      <c r="G4" s="1">
        <v>-0.11799999999999999</v>
      </c>
      <c r="H4" s="12">
        <f t="shared" ref="H4:H67" si="0">ABS(G4)</f>
        <v>0.11799999999999999</v>
      </c>
    </row>
    <row r="5" spans="1:8" x14ac:dyDescent="0.25">
      <c r="A5" s="1" t="s">
        <v>31</v>
      </c>
      <c r="B5" s="12">
        <v>19820878.743999999</v>
      </c>
      <c r="C5" s="12">
        <v>740441.17</v>
      </c>
      <c r="D5" s="12">
        <v>815.46900000000005</v>
      </c>
      <c r="E5" s="12">
        <v>815.404</v>
      </c>
      <c r="F5" s="1" t="s">
        <v>74</v>
      </c>
      <c r="G5" s="1">
        <v>-6.5000000000000002E-2</v>
      </c>
      <c r="H5" s="12">
        <f t="shared" si="0"/>
        <v>6.5000000000000002E-2</v>
      </c>
    </row>
    <row r="6" spans="1:8" x14ac:dyDescent="0.25">
      <c r="A6" s="1" t="s">
        <v>32</v>
      </c>
      <c r="B6" s="12">
        <v>19720197.239</v>
      </c>
      <c r="C6" s="12">
        <v>743524.83400000003</v>
      </c>
      <c r="D6" s="12">
        <v>839.447</v>
      </c>
      <c r="E6" s="12">
        <v>839.68799999999999</v>
      </c>
      <c r="F6" s="1" t="s">
        <v>74</v>
      </c>
      <c r="G6" s="1">
        <v>0.24099999999999999</v>
      </c>
      <c r="H6" s="12">
        <f t="shared" si="0"/>
        <v>0.24099999999999999</v>
      </c>
    </row>
    <row r="7" spans="1:8" x14ac:dyDescent="0.25">
      <c r="A7" s="1" t="s">
        <v>33</v>
      </c>
      <c r="B7" s="12">
        <v>19777404.752</v>
      </c>
      <c r="C7" s="12">
        <v>688180.04799999995</v>
      </c>
      <c r="D7" s="12">
        <v>854.31799999999998</v>
      </c>
      <c r="E7" s="12">
        <v>854.149</v>
      </c>
      <c r="F7" s="1" t="s">
        <v>74</v>
      </c>
      <c r="G7" s="1">
        <v>-0.16900000000000001</v>
      </c>
      <c r="H7" s="12">
        <f t="shared" si="0"/>
        <v>0.16900000000000001</v>
      </c>
    </row>
    <row r="8" spans="1:8" x14ac:dyDescent="0.25">
      <c r="A8" s="1" t="s">
        <v>34</v>
      </c>
      <c r="B8" s="12">
        <v>19798708.947999999</v>
      </c>
      <c r="C8" s="12">
        <v>749377.97499999998</v>
      </c>
      <c r="D8" s="12">
        <v>887.654</v>
      </c>
      <c r="E8" s="12">
        <v>887.71199999999999</v>
      </c>
      <c r="F8" s="1" t="s">
        <v>74</v>
      </c>
      <c r="G8" s="1">
        <v>5.8000000000000003E-2</v>
      </c>
      <c r="H8" s="12">
        <f t="shared" si="0"/>
        <v>5.8000000000000003E-2</v>
      </c>
    </row>
    <row r="9" spans="1:8" x14ac:dyDescent="0.25">
      <c r="A9" s="1" t="s">
        <v>35</v>
      </c>
      <c r="B9" s="12">
        <v>19717023.559999999</v>
      </c>
      <c r="C9" s="12">
        <v>763512.39099999995</v>
      </c>
      <c r="D9" s="12">
        <v>706.24099999999999</v>
      </c>
      <c r="E9" s="12">
        <v>706.245</v>
      </c>
      <c r="F9" s="1" t="s">
        <v>74</v>
      </c>
      <c r="G9" s="1">
        <v>4.0000000000000001E-3</v>
      </c>
      <c r="H9" s="12">
        <f t="shared" si="0"/>
        <v>4.0000000000000001E-3</v>
      </c>
    </row>
    <row r="10" spans="1:8" x14ac:dyDescent="0.25">
      <c r="A10" s="1" t="s">
        <v>36</v>
      </c>
      <c r="B10" s="12">
        <v>19796126.804000001</v>
      </c>
      <c r="C10" s="12">
        <v>704079.70600000001</v>
      </c>
      <c r="D10" s="12">
        <v>846.07299999999998</v>
      </c>
      <c r="E10" s="12">
        <v>845.87599999999998</v>
      </c>
      <c r="F10" s="1" t="s">
        <v>74</v>
      </c>
      <c r="G10" s="1">
        <v>-0.19700000000000001</v>
      </c>
      <c r="H10" s="12">
        <f t="shared" si="0"/>
        <v>0.19700000000000001</v>
      </c>
    </row>
    <row r="11" spans="1:8" x14ac:dyDescent="0.25">
      <c r="A11" s="1" t="s">
        <v>37</v>
      </c>
      <c r="B11" s="12">
        <v>19870616.350000001</v>
      </c>
      <c r="C11" s="12">
        <v>704905.36800000002</v>
      </c>
      <c r="D11" s="12">
        <v>738.77200000000005</v>
      </c>
      <c r="E11" s="12">
        <v>738.66200000000003</v>
      </c>
      <c r="F11" s="1" t="s">
        <v>74</v>
      </c>
      <c r="G11" s="1">
        <v>-0.11</v>
      </c>
      <c r="H11" s="12">
        <f t="shared" si="0"/>
        <v>0.11</v>
      </c>
    </row>
    <row r="12" spans="1:8" x14ac:dyDescent="0.25">
      <c r="A12" s="1" t="s">
        <v>38</v>
      </c>
      <c r="B12" s="12">
        <v>19820124.037</v>
      </c>
      <c r="C12" s="12">
        <v>771697.54099999997</v>
      </c>
      <c r="D12" s="12">
        <v>601.91499999999996</v>
      </c>
      <c r="E12" s="12">
        <v>602.1</v>
      </c>
      <c r="F12" s="1" t="s">
        <v>74</v>
      </c>
      <c r="G12" s="1">
        <v>0.185</v>
      </c>
      <c r="H12" s="12">
        <f t="shared" si="0"/>
        <v>0.185</v>
      </c>
    </row>
    <row r="13" spans="1:8" x14ac:dyDescent="0.25">
      <c r="A13" s="1" t="s">
        <v>39</v>
      </c>
      <c r="B13" s="12">
        <v>19835555.182999998</v>
      </c>
      <c r="C13" s="12">
        <v>730519.26300000004</v>
      </c>
      <c r="D13" s="12">
        <v>793.84900000000005</v>
      </c>
      <c r="E13" s="12">
        <v>793.75400000000002</v>
      </c>
      <c r="F13" s="1" t="s">
        <v>74</v>
      </c>
      <c r="G13" s="1">
        <v>-9.5000000000000001E-2</v>
      </c>
      <c r="H13" s="12">
        <f t="shared" si="0"/>
        <v>9.5000000000000001E-2</v>
      </c>
    </row>
    <row r="14" spans="1:8" x14ac:dyDescent="0.25">
      <c r="A14" s="1" t="s">
        <v>40</v>
      </c>
      <c r="B14" s="12">
        <v>19725898.875999998</v>
      </c>
      <c r="C14" s="12">
        <v>796281.31799999997</v>
      </c>
      <c r="D14" s="12">
        <v>727.90499999999997</v>
      </c>
      <c r="E14" s="12">
        <v>728.21100000000001</v>
      </c>
      <c r="F14" s="1" t="s">
        <v>74</v>
      </c>
      <c r="G14" s="1">
        <v>0.30599999999999999</v>
      </c>
      <c r="H14" s="12">
        <f t="shared" si="0"/>
        <v>0.30599999999999999</v>
      </c>
    </row>
    <row r="15" spans="1:8" x14ac:dyDescent="0.25">
      <c r="A15" s="1" t="s">
        <v>41</v>
      </c>
      <c r="B15" s="12">
        <v>19766651.258000001</v>
      </c>
      <c r="C15" s="12">
        <v>785150.35100000002</v>
      </c>
      <c r="D15" s="12">
        <v>710.43399999999997</v>
      </c>
      <c r="E15" s="12">
        <v>710.53800000000001</v>
      </c>
      <c r="F15" s="1" t="s">
        <v>74</v>
      </c>
      <c r="G15" s="1">
        <v>0.104</v>
      </c>
      <c r="H15" s="12">
        <f t="shared" si="0"/>
        <v>0.104</v>
      </c>
    </row>
    <row r="16" spans="1:8" x14ac:dyDescent="0.25">
      <c r="A16" s="1" t="s">
        <v>42</v>
      </c>
      <c r="B16" s="12">
        <v>19723091.125999998</v>
      </c>
      <c r="C16" s="12">
        <v>775677.80900000001</v>
      </c>
      <c r="D16" s="12">
        <v>621.16800000000001</v>
      </c>
      <c r="E16" s="12">
        <v>621.36099999999999</v>
      </c>
      <c r="F16" s="1" t="s">
        <v>74</v>
      </c>
      <c r="G16" s="1">
        <v>0.193</v>
      </c>
      <c r="H16" s="12">
        <f t="shared" si="0"/>
        <v>0.193</v>
      </c>
    </row>
    <row r="17" spans="1:8" x14ac:dyDescent="0.25">
      <c r="A17" s="1" t="s">
        <v>43</v>
      </c>
      <c r="B17" s="12">
        <v>19718219</v>
      </c>
      <c r="C17" s="12">
        <v>835800.80099999998</v>
      </c>
      <c r="D17" s="12">
        <v>675.63199999999995</v>
      </c>
      <c r="E17" s="12">
        <v>675.71500000000003</v>
      </c>
      <c r="F17" s="1" t="s">
        <v>74</v>
      </c>
      <c r="G17" s="1">
        <v>8.3000000000000004E-2</v>
      </c>
      <c r="H17" s="12">
        <f t="shared" si="0"/>
        <v>8.3000000000000004E-2</v>
      </c>
    </row>
    <row r="18" spans="1:8" x14ac:dyDescent="0.25">
      <c r="A18" s="1" t="s">
        <v>44</v>
      </c>
      <c r="B18" s="12">
        <v>19884542.436999999</v>
      </c>
      <c r="C18" s="12">
        <v>694696.38</v>
      </c>
      <c r="D18" s="12">
        <v>766.351</v>
      </c>
      <c r="E18" s="12">
        <v>766.27800000000002</v>
      </c>
      <c r="F18" s="1" t="s">
        <v>74</v>
      </c>
      <c r="G18" s="1">
        <v>-7.2999999999999995E-2</v>
      </c>
      <c r="H18" s="12">
        <f t="shared" si="0"/>
        <v>7.2999999999999995E-2</v>
      </c>
    </row>
    <row r="19" spans="1:8" x14ac:dyDescent="0.25">
      <c r="A19" s="1" t="s">
        <v>45</v>
      </c>
      <c r="B19" s="12">
        <v>19846296.201000001</v>
      </c>
      <c r="C19" s="12">
        <v>745541.26</v>
      </c>
      <c r="D19" s="12">
        <v>677.22799999999995</v>
      </c>
      <c r="E19" s="12">
        <v>677.23500000000001</v>
      </c>
      <c r="F19" s="1" t="s">
        <v>74</v>
      </c>
      <c r="G19" s="1">
        <v>7.0000000000000001E-3</v>
      </c>
      <c r="H19" s="12">
        <f t="shared" si="0"/>
        <v>7.0000000000000001E-3</v>
      </c>
    </row>
    <row r="20" spans="1:8" x14ac:dyDescent="0.25">
      <c r="A20" s="1" t="s">
        <v>46</v>
      </c>
      <c r="B20" s="12">
        <v>19808742.572999999</v>
      </c>
      <c r="C20" s="12">
        <v>718969.50100000005</v>
      </c>
      <c r="D20" s="12">
        <v>804.22799999999995</v>
      </c>
      <c r="E20" s="12">
        <v>804.452</v>
      </c>
      <c r="F20" s="1" t="s">
        <v>74</v>
      </c>
      <c r="G20" s="1">
        <v>0.224</v>
      </c>
      <c r="H20" s="12">
        <f t="shared" si="0"/>
        <v>0.224</v>
      </c>
    </row>
    <row r="21" spans="1:8" x14ac:dyDescent="0.25">
      <c r="A21" s="1" t="s">
        <v>47</v>
      </c>
      <c r="B21" s="12">
        <v>19864801.225000001</v>
      </c>
      <c r="C21" s="12">
        <v>720932.14599999995</v>
      </c>
      <c r="D21" s="12">
        <v>735.64</v>
      </c>
      <c r="E21" s="12">
        <v>735.85</v>
      </c>
      <c r="F21" s="1" t="s">
        <v>74</v>
      </c>
      <c r="G21" s="1">
        <v>0.21</v>
      </c>
      <c r="H21" s="12">
        <f t="shared" si="0"/>
        <v>0.21</v>
      </c>
    </row>
    <row r="22" spans="1:8" x14ac:dyDescent="0.25">
      <c r="A22" s="1" t="s">
        <v>48</v>
      </c>
      <c r="B22" s="12">
        <v>19808344.223000001</v>
      </c>
      <c r="C22" s="12">
        <v>765008.37</v>
      </c>
      <c r="D22" s="12">
        <v>707.16899999999998</v>
      </c>
      <c r="E22" s="12">
        <v>707.17499999999995</v>
      </c>
      <c r="F22" s="1" t="s">
        <v>74</v>
      </c>
      <c r="G22" s="1">
        <v>6.0000000000000001E-3</v>
      </c>
      <c r="H22" s="12">
        <f t="shared" si="0"/>
        <v>6.0000000000000001E-3</v>
      </c>
    </row>
    <row r="23" spans="1:8" x14ac:dyDescent="0.25">
      <c r="A23" s="1" t="s">
        <v>49</v>
      </c>
      <c r="B23" s="12">
        <v>19876373.526999999</v>
      </c>
      <c r="C23" s="12">
        <v>736717.09699999995</v>
      </c>
      <c r="D23" s="12">
        <v>646.46900000000005</v>
      </c>
      <c r="E23" s="12">
        <v>646.673</v>
      </c>
      <c r="F23" s="1" t="s">
        <v>74</v>
      </c>
      <c r="G23" s="1">
        <v>0.20399999999999999</v>
      </c>
      <c r="H23" s="12">
        <f t="shared" si="0"/>
        <v>0.20399999999999999</v>
      </c>
    </row>
    <row r="24" spans="1:8" x14ac:dyDescent="0.25">
      <c r="A24" s="1" t="s">
        <v>50</v>
      </c>
      <c r="B24" s="12">
        <v>19856438.048</v>
      </c>
      <c r="C24" s="12">
        <v>738416.90399999998</v>
      </c>
      <c r="D24" s="12">
        <v>711.05600000000004</v>
      </c>
      <c r="E24" s="12">
        <v>711.23</v>
      </c>
      <c r="F24" s="1" t="s">
        <v>74</v>
      </c>
      <c r="G24" s="1">
        <v>0.17399999999999999</v>
      </c>
      <c r="H24" s="12">
        <f t="shared" si="0"/>
        <v>0.17399999999999999</v>
      </c>
    </row>
    <row r="25" spans="1:8" x14ac:dyDescent="0.25">
      <c r="A25" s="1" t="s">
        <v>51</v>
      </c>
      <c r="B25" s="12">
        <v>19846735.16</v>
      </c>
      <c r="C25" s="12">
        <v>693001.56599999999</v>
      </c>
      <c r="D25" s="12">
        <v>739.60900000000004</v>
      </c>
      <c r="E25" s="12">
        <v>739.81399999999996</v>
      </c>
      <c r="F25" s="1" t="s">
        <v>74</v>
      </c>
      <c r="G25" s="1">
        <v>0.20499999999999999</v>
      </c>
      <c r="H25" s="12">
        <f t="shared" si="0"/>
        <v>0.20499999999999999</v>
      </c>
    </row>
    <row r="26" spans="1:8" x14ac:dyDescent="0.25">
      <c r="A26" s="1" t="s">
        <v>52</v>
      </c>
      <c r="B26" s="12">
        <v>19750736.769000001</v>
      </c>
      <c r="C26" s="12">
        <v>733222.53099999996</v>
      </c>
      <c r="D26" s="12">
        <v>784.72</v>
      </c>
      <c r="E26" s="12">
        <v>784.76099999999997</v>
      </c>
      <c r="F26" s="1" t="s">
        <v>74</v>
      </c>
      <c r="G26" s="1">
        <v>4.1000000000000002E-2</v>
      </c>
      <c r="H26" s="12">
        <f t="shared" si="0"/>
        <v>4.1000000000000002E-2</v>
      </c>
    </row>
    <row r="27" spans="1:8" x14ac:dyDescent="0.25">
      <c r="A27" s="1" t="s">
        <v>53</v>
      </c>
      <c r="B27" s="12">
        <v>19893324.583000001</v>
      </c>
      <c r="C27" s="12">
        <v>701826.37199999997</v>
      </c>
      <c r="D27" s="12">
        <v>679.33600000000001</v>
      </c>
      <c r="E27" s="12">
        <v>679.52099999999996</v>
      </c>
      <c r="F27" s="1" t="s">
        <v>74</v>
      </c>
      <c r="G27" s="1">
        <v>0.185</v>
      </c>
      <c r="H27" s="12">
        <f t="shared" si="0"/>
        <v>0.185</v>
      </c>
    </row>
    <row r="28" spans="1:8" x14ac:dyDescent="0.25">
      <c r="A28" s="1" t="s">
        <v>54</v>
      </c>
      <c r="B28" s="12">
        <v>19910534.583999999</v>
      </c>
      <c r="C28" s="12">
        <v>729046.02500000002</v>
      </c>
      <c r="D28" s="12">
        <v>627.245</v>
      </c>
      <c r="E28" s="12">
        <v>627.39200000000005</v>
      </c>
      <c r="F28" s="1" t="s">
        <v>74</v>
      </c>
      <c r="G28" s="1">
        <v>0.14699999999999999</v>
      </c>
      <c r="H28" s="12">
        <f t="shared" si="0"/>
        <v>0.14699999999999999</v>
      </c>
    </row>
    <row r="29" spans="1:8" x14ac:dyDescent="0.25">
      <c r="A29" s="1" t="s">
        <v>55</v>
      </c>
      <c r="B29" s="12">
        <v>19893373.050000001</v>
      </c>
      <c r="C29" s="12">
        <v>726685.25100000005</v>
      </c>
      <c r="D29" s="12">
        <v>614.04700000000003</v>
      </c>
      <c r="E29" s="12">
        <v>614.16399999999999</v>
      </c>
      <c r="F29" s="1" t="s">
        <v>74</v>
      </c>
      <c r="G29" s="1">
        <v>0.11700000000000001</v>
      </c>
      <c r="H29" s="12">
        <f t="shared" si="0"/>
        <v>0.11700000000000001</v>
      </c>
    </row>
    <row r="30" spans="1:8" x14ac:dyDescent="0.25">
      <c r="A30" s="1" t="s">
        <v>56</v>
      </c>
      <c r="B30" s="12">
        <v>19781287.914000001</v>
      </c>
      <c r="C30" s="12">
        <v>789387.11699999997</v>
      </c>
      <c r="D30" s="12">
        <v>676.13199999999995</v>
      </c>
      <c r="E30" s="12">
        <v>676.34699999999998</v>
      </c>
      <c r="F30" s="1" t="s">
        <v>74</v>
      </c>
      <c r="G30" s="1">
        <v>0.215</v>
      </c>
      <c r="H30" s="12">
        <f t="shared" si="0"/>
        <v>0.215</v>
      </c>
    </row>
    <row r="31" spans="1:8" x14ac:dyDescent="0.25">
      <c r="A31" s="1" t="s">
        <v>57</v>
      </c>
      <c r="B31" s="12">
        <v>19750892.702</v>
      </c>
      <c r="C31" s="12">
        <v>755922.74699999997</v>
      </c>
      <c r="D31" s="12">
        <v>827.15</v>
      </c>
      <c r="E31" s="12">
        <v>826.96</v>
      </c>
      <c r="F31" s="1" t="s">
        <v>74</v>
      </c>
      <c r="G31" s="1">
        <v>-0.19</v>
      </c>
      <c r="H31" s="12">
        <f t="shared" si="0"/>
        <v>0.19</v>
      </c>
    </row>
    <row r="32" spans="1:8" x14ac:dyDescent="0.25">
      <c r="A32" s="1" t="s">
        <v>58</v>
      </c>
      <c r="B32" s="12">
        <v>19825480.838</v>
      </c>
      <c r="C32" s="12">
        <v>714501.68599999999</v>
      </c>
      <c r="D32" s="12">
        <v>792.55</v>
      </c>
      <c r="E32" s="12">
        <v>793.03200000000004</v>
      </c>
      <c r="F32" s="1" t="s">
        <v>74</v>
      </c>
      <c r="G32" s="1">
        <v>0.48199999999999998</v>
      </c>
      <c r="H32" s="12">
        <f t="shared" si="0"/>
        <v>0.48199999999999998</v>
      </c>
    </row>
    <row r="33" spans="1:8" x14ac:dyDescent="0.25">
      <c r="A33" s="1" t="s">
        <v>59</v>
      </c>
      <c r="B33" s="12">
        <v>19914483.399999999</v>
      </c>
      <c r="C33" s="12">
        <v>702727.09400000004</v>
      </c>
      <c r="D33" s="12">
        <v>637.48400000000004</v>
      </c>
      <c r="E33" s="12">
        <v>637.38900000000001</v>
      </c>
      <c r="F33" s="1" t="s">
        <v>74</v>
      </c>
      <c r="G33" s="1">
        <v>-9.5000000000000001E-2</v>
      </c>
      <c r="H33" s="12">
        <f t="shared" si="0"/>
        <v>9.5000000000000001E-2</v>
      </c>
    </row>
    <row r="34" spans="1:8" x14ac:dyDescent="0.25">
      <c r="A34" s="1" t="s">
        <v>60</v>
      </c>
      <c r="B34" s="12">
        <v>19887415.737</v>
      </c>
      <c r="C34" s="12">
        <v>715966.054</v>
      </c>
      <c r="D34" s="12">
        <v>701.46799999999996</v>
      </c>
      <c r="E34" s="12">
        <v>701.84699999999998</v>
      </c>
      <c r="F34" s="1" t="s">
        <v>74</v>
      </c>
      <c r="G34" s="1">
        <v>0.379</v>
      </c>
      <c r="H34" s="12">
        <f t="shared" si="0"/>
        <v>0.379</v>
      </c>
    </row>
    <row r="35" spans="1:8" x14ac:dyDescent="0.25">
      <c r="A35" s="1" t="s">
        <v>61</v>
      </c>
      <c r="B35" s="12">
        <v>19829931.419</v>
      </c>
      <c r="C35" s="12">
        <v>750864.04500000004</v>
      </c>
      <c r="D35" s="12">
        <v>772.86099999999999</v>
      </c>
      <c r="E35" s="12">
        <v>772.85599999999999</v>
      </c>
      <c r="F35" s="1" t="s">
        <v>74</v>
      </c>
      <c r="G35" s="1">
        <v>-5.0000000000000001E-3</v>
      </c>
      <c r="H35" s="12">
        <f t="shared" si="0"/>
        <v>5.0000000000000001E-3</v>
      </c>
    </row>
    <row r="36" spans="1:8" x14ac:dyDescent="0.25">
      <c r="A36" s="1" t="s">
        <v>62</v>
      </c>
      <c r="B36" s="12">
        <v>19774292.436999999</v>
      </c>
      <c r="C36" s="12">
        <v>738656.16799999995</v>
      </c>
      <c r="D36" s="12">
        <v>884.625</v>
      </c>
      <c r="E36" s="12">
        <v>884.25900000000001</v>
      </c>
      <c r="F36" s="1" t="s">
        <v>74</v>
      </c>
      <c r="G36" s="1">
        <v>-0.36599999999999999</v>
      </c>
      <c r="H36" s="12">
        <f t="shared" si="0"/>
        <v>0.36599999999999999</v>
      </c>
    </row>
    <row r="37" spans="1:8" x14ac:dyDescent="0.25">
      <c r="A37" s="1" t="s">
        <v>63</v>
      </c>
      <c r="B37" s="12">
        <v>19781946.158</v>
      </c>
      <c r="C37" s="12">
        <v>764068.47600000002</v>
      </c>
      <c r="D37" s="12">
        <v>801.92</v>
      </c>
      <c r="E37" s="12">
        <v>801.81799999999998</v>
      </c>
      <c r="F37" s="1" t="s">
        <v>74</v>
      </c>
      <c r="G37" s="1">
        <v>-0.10199999999999999</v>
      </c>
      <c r="H37" s="12">
        <f t="shared" si="0"/>
        <v>0.10199999999999999</v>
      </c>
    </row>
    <row r="38" spans="1:8" x14ac:dyDescent="0.25">
      <c r="A38" s="1" t="s">
        <v>64</v>
      </c>
      <c r="B38" s="12">
        <v>19744855.039999999</v>
      </c>
      <c r="C38" s="12">
        <v>782479.82900000003</v>
      </c>
      <c r="D38" s="12">
        <v>656.971</v>
      </c>
      <c r="E38" s="12">
        <v>657.20100000000002</v>
      </c>
      <c r="F38" s="1" t="s">
        <v>74</v>
      </c>
      <c r="G38" s="1">
        <v>0.23</v>
      </c>
      <c r="H38" s="12">
        <f t="shared" si="0"/>
        <v>0.23</v>
      </c>
    </row>
    <row r="39" spans="1:8" x14ac:dyDescent="0.25">
      <c r="A39" s="1" t="s">
        <v>65</v>
      </c>
      <c r="B39" s="12">
        <v>19774716.912999999</v>
      </c>
      <c r="C39" s="12">
        <v>753464.9</v>
      </c>
      <c r="D39" s="12">
        <v>739.678</v>
      </c>
      <c r="E39" s="12">
        <v>739.51199999999994</v>
      </c>
      <c r="F39" s="1" t="s">
        <v>74</v>
      </c>
      <c r="G39" s="1">
        <v>-0.16600000000000001</v>
      </c>
      <c r="H39" s="12">
        <f t="shared" si="0"/>
        <v>0.16600000000000001</v>
      </c>
    </row>
    <row r="40" spans="1:8" x14ac:dyDescent="0.25">
      <c r="A40" s="1" t="s">
        <v>66</v>
      </c>
      <c r="B40" s="12">
        <v>19734984.813000001</v>
      </c>
      <c r="C40" s="12">
        <v>812965.071</v>
      </c>
      <c r="D40" s="12">
        <v>631.42700000000002</v>
      </c>
      <c r="E40" s="12">
        <v>631.93100000000004</v>
      </c>
      <c r="F40" s="1" t="s">
        <v>74</v>
      </c>
      <c r="G40" s="1">
        <v>0.504</v>
      </c>
      <c r="H40" s="12">
        <f t="shared" si="0"/>
        <v>0.504</v>
      </c>
    </row>
    <row r="41" spans="1:8" x14ac:dyDescent="0.25">
      <c r="A41" s="1" t="s">
        <v>67</v>
      </c>
      <c r="B41" s="12">
        <v>19781200.421</v>
      </c>
      <c r="C41" s="12">
        <v>720583.59100000001</v>
      </c>
      <c r="D41" s="12">
        <v>798.58500000000004</v>
      </c>
      <c r="E41" s="12">
        <v>798.69299999999998</v>
      </c>
      <c r="F41" s="1" t="s">
        <v>74</v>
      </c>
      <c r="G41" s="1">
        <v>0.108</v>
      </c>
      <c r="H41" s="12">
        <f t="shared" si="0"/>
        <v>0.108</v>
      </c>
    </row>
    <row r="42" spans="1:8" x14ac:dyDescent="0.25">
      <c r="A42" s="1" t="s">
        <v>68</v>
      </c>
      <c r="B42" s="12">
        <v>19746484.076000001</v>
      </c>
      <c r="C42" s="12">
        <v>767815.86699999997</v>
      </c>
      <c r="D42" s="12">
        <v>774.63400000000001</v>
      </c>
      <c r="E42" s="12">
        <v>774.78</v>
      </c>
      <c r="F42" s="1" t="s">
        <v>74</v>
      </c>
      <c r="G42" s="1">
        <v>0.14599999999999999</v>
      </c>
      <c r="H42" s="12">
        <f t="shared" si="0"/>
        <v>0.14599999999999999</v>
      </c>
    </row>
    <row r="43" spans="1:8" x14ac:dyDescent="0.25">
      <c r="A43" s="1" t="s">
        <v>69</v>
      </c>
      <c r="B43" s="12">
        <v>19728004.879999999</v>
      </c>
      <c r="C43" s="12">
        <v>689008.40599999996</v>
      </c>
      <c r="D43" s="12">
        <v>877.45399999999995</v>
      </c>
      <c r="E43" s="12">
        <v>877.36300000000006</v>
      </c>
      <c r="F43" s="1" t="s">
        <v>74</v>
      </c>
      <c r="G43" s="1">
        <v>-9.0999999999999998E-2</v>
      </c>
      <c r="H43" s="12">
        <f t="shared" si="0"/>
        <v>9.0999999999999998E-2</v>
      </c>
    </row>
    <row r="44" spans="1:8" x14ac:dyDescent="0.25">
      <c r="A44" s="1" t="s">
        <v>70</v>
      </c>
      <c r="B44" s="12">
        <v>19761345.118999999</v>
      </c>
      <c r="C44" s="12">
        <v>717250.299</v>
      </c>
      <c r="D44" s="12">
        <v>827.71900000000005</v>
      </c>
      <c r="E44" s="12">
        <v>828.05899999999997</v>
      </c>
      <c r="F44" s="1" t="s">
        <v>74</v>
      </c>
      <c r="G44" s="1">
        <v>0.34</v>
      </c>
      <c r="H44" s="12">
        <f t="shared" si="0"/>
        <v>0.34</v>
      </c>
    </row>
    <row r="45" spans="1:8" x14ac:dyDescent="0.25">
      <c r="A45" s="1" t="s">
        <v>71</v>
      </c>
      <c r="B45" s="12">
        <v>19719233.585000001</v>
      </c>
      <c r="C45" s="12">
        <v>727092.03599999996</v>
      </c>
      <c r="D45" s="12">
        <v>848.64599999999996</v>
      </c>
      <c r="E45" s="12">
        <v>848.98699999999997</v>
      </c>
      <c r="F45" s="1" t="s">
        <v>74</v>
      </c>
      <c r="G45" s="1">
        <v>0.34100000000000003</v>
      </c>
      <c r="H45" s="12">
        <f t="shared" si="0"/>
        <v>0.34100000000000003</v>
      </c>
    </row>
    <row r="46" spans="1:8" x14ac:dyDescent="0.25">
      <c r="A46" s="1" t="s">
        <v>72</v>
      </c>
      <c r="B46" s="12">
        <v>19926503.677999999</v>
      </c>
      <c r="C46" s="12">
        <v>709877.17200000002</v>
      </c>
      <c r="D46" s="12">
        <v>604.39099999999996</v>
      </c>
      <c r="E46" s="12">
        <v>604.79999999999995</v>
      </c>
      <c r="F46" s="1" t="s">
        <v>74</v>
      </c>
      <c r="G46" s="1">
        <v>0.40899999999999997</v>
      </c>
      <c r="H46" s="12">
        <f t="shared" si="0"/>
        <v>0.40899999999999997</v>
      </c>
    </row>
    <row r="47" spans="1:8" x14ac:dyDescent="0.25">
      <c r="A47" s="1" t="s">
        <v>73</v>
      </c>
      <c r="B47" s="12">
        <v>19713904.791999999</v>
      </c>
      <c r="C47" s="12">
        <v>813554.26500000001</v>
      </c>
      <c r="D47" s="12">
        <v>723.32500000000005</v>
      </c>
      <c r="E47" s="12">
        <v>723.84</v>
      </c>
      <c r="F47" s="1" t="s">
        <v>74</v>
      </c>
      <c r="G47" s="1">
        <v>0.51500000000000001</v>
      </c>
      <c r="H47" s="12">
        <f t="shared" si="0"/>
        <v>0.51500000000000001</v>
      </c>
    </row>
    <row r="48" spans="1:8" x14ac:dyDescent="0.25">
      <c r="A48" s="1" t="s">
        <v>75</v>
      </c>
      <c r="B48" s="12">
        <v>19863232.283</v>
      </c>
      <c r="C48" s="12">
        <v>736543.88500000001</v>
      </c>
      <c r="D48" s="12">
        <v>676.09699999999998</v>
      </c>
      <c r="E48" s="12">
        <v>676.11599999999999</v>
      </c>
      <c r="F48" s="1" t="s">
        <v>110</v>
      </c>
      <c r="G48" s="1">
        <v>1.9E-2</v>
      </c>
      <c r="H48" s="12">
        <f t="shared" si="0"/>
        <v>1.9E-2</v>
      </c>
    </row>
    <row r="49" spans="1:8" x14ac:dyDescent="0.25">
      <c r="A49" s="1" t="s">
        <v>76</v>
      </c>
      <c r="B49" s="12">
        <v>19797513.190000001</v>
      </c>
      <c r="C49" s="12">
        <v>737669.11499999999</v>
      </c>
      <c r="D49" s="12">
        <v>833.81500000000005</v>
      </c>
      <c r="E49" s="12">
        <v>833.83900000000006</v>
      </c>
      <c r="F49" s="1" t="s">
        <v>110</v>
      </c>
      <c r="G49" s="1">
        <v>2.4E-2</v>
      </c>
      <c r="H49" s="12">
        <f t="shared" si="0"/>
        <v>2.4E-2</v>
      </c>
    </row>
    <row r="50" spans="1:8" x14ac:dyDescent="0.25">
      <c r="A50" s="1" t="s">
        <v>77</v>
      </c>
      <c r="B50" s="12">
        <v>19905016.25</v>
      </c>
      <c r="C50" s="12">
        <v>695588.42799999996</v>
      </c>
      <c r="D50" s="12">
        <v>663.33399999999995</v>
      </c>
      <c r="E50" s="12">
        <v>663.45299999999997</v>
      </c>
      <c r="F50" s="1" t="s">
        <v>110</v>
      </c>
      <c r="G50" s="1">
        <v>0.11899999999999999</v>
      </c>
      <c r="H50" s="12">
        <f t="shared" si="0"/>
        <v>0.11899999999999999</v>
      </c>
    </row>
    <row r="51" spans="1:8" x14ac:dyDescent="0.25">
      <c r="A51" s="1" t="s">
        <v>78</v>
      </c>
      <c r="B51" s="12">
        <v>19715377.452</v>
      </c>
      <c r="C51" s="12">
        <v>732326.41500000004</v>
      </c>
      <c r="D51" s="12">
        <v>770.31799999999998</v>
      </c>
      <c r="E51" s="12">
        <v>770.43</v>
      </c>
      <c r="F51" s="1" t="s">
        <v>110</v>
      </c>
      <c r="G51" s="1">
        <v>0.112</v>
      </c>
      <c r="H51" s="12">
        <f t="shared" si="0"/>
        <v>0.112</v>
      </c>
    </row>
    <row r="52" spans="1:8" x14ac:dyDescent="0.25">
      <c r="A52" s="1" t="s">
        <v>79</v>
      </c>
      <c r="B52" s="12">
        <v>19740053.574000001</v>
      </c>
      <c r="C52" s="12">
        <v>716720.79599999997</v>
      </c>
      <c r="D52" s="12">
        <v>835.524</v>
      </c>
      <c r="E52" s="12">
        <v>835.68600000000004</v>
      </c>
      <c r="F52" s="1" t="s">
        <v>110</v>
      </c>
      <c r="G52" s="1">
        <v>0.16200000000000001</v>
      </c>
      <c r="H52" s="12">
        <f t="shared" si="0"/>
        <v>0.16200000000000001</v>
      </c>
    </row>
    <row r="53" spans="1:8" x14ac:dyDescent="0.25">
      <c r="A53" s="1" t="s">
        <v>80</v>
      </c>
      <c r="B53" s="12">
        <v>19841723.633000001</v>
      </c>
      <c r="C53" s="12">
        <v>694554.85600000003</v>
      </c>
      <c r="D53" s="12">
        <v>750.78599999999994</v>
      </c>
      <c r="E53" s="12">
        <v>750.84</v>
      </c>
      <c r="F53" s="1" t="s">
        <v>110</v>
      </c>
      <c r="G53" s="1">
        <v>5.3999999999999999E-2</v>
      </c>
      <c r="H53" s="12">
        <f t="shared" si="0"/>
        <v>5.3999999999999999E-2</v>
      </c>
    </row>
    <row r="54" spans="1:8" x14ac:dyDescent="0.25">
      <c r="A54" s="1" t="s">
        <v>81</v>
      </c>
      <c r="B54" s="12">
        <v>19797325.973000001</v>
      </c>
      <c r="C54" s="12">
        <v>787463.82700000005</v>
      </c>
      <c r="D54" s="12">
        <v>645.51199999999994</v>
      </c>
      <c r="E54" s="12">
        <v>645.99199999999996</v>
      </c>
      <c r="F54" s="1" t="s">
        <v>110</v>
      </c>
      <c r="G54" s="1">
        <v>0.48</v>
      </c>
      <c r="H54" s="12">
        <f t="shared" si="0"/>
        <v>0.48</v>
      </c>
    </row>
    <row r="55" spans="1:8" x14ac:dyDescent="0.25">
      <c r="A55" s="1" t="s">
        <v>82</v>
      </c>
      <c r="B55" s="12">
        <v>19728660.440000001</v>
      </c>
      <c r="C55" s="12">
        <v>823726.90700000001</v>
      </c>
      <c r="D55" s="12">
        <v>672.48800000000006</v>
      </c>
      <c r="E55" s="12">
        <v>672.59</v>
      </c>
      <c r="F55" s="1" t="s">
        <v>110</v>
      </c>
      <c r="G55" s="1">
        <v>0.10199999999999999</v>
      </c>
      <c r="H55" s="12">
        <f t="shared" si="0"/>
        <v>0.10199999999999999</v>
      </c>
    </row>
    <row r="56" spans="1:8" x14ac:dyDescent="0.25">
      <c r="A56" s="1" t="s">
        <v>83</v>
      </c>
      <c r="B56" s="12">
        <v>19796071.826000001</v>
      </c>
      <c r="C56" s="12">
        <v>704043.772</v>
      </c>
      <c r="D56" s="12">
        <v>845.1</v>
      </c>
      <c r="E56" s="12">
        <v>845.13400000000001</v>
      </c>
      <c r="F56" s="1" t="s">
        <v>110</v>
      </c>
      <c r="G56" s="1">
        <v>3.4000000000000002E-2</v>
      </c>
      <c r="H56" s="12">
        <f t="shared" si="0"/>
        <v>3.4000000000000002E-2</v>
      </c>
    </row>
    <row r="57" spans="1:8" x14ac:dyDescent="0.25">
      <c r="A57" s="1" t="s">
        <v>84</v>
      </c>
      <c r="B57" s="12">
        <v>19815501.895</v>
      </c>
      <c r="C57" s="12">
        <v>765816.93599999999</v>
      </c>
      <c r="D57" s="12">
        <v>657.26599999999996</v>
      </c>
      <c r="E57" s="12">
        <v>657.697</v>
      </c>
      <c r="F57" s="1" t="s">
        <v>110</v>
      </c>
      <c r="G57" s="1">
        <v>0.43099999999999999</v>
      </c>
      <c r="H57" s="12">
        <f t="shared" si="0"/>
        <v>0.43099999999999999</v>
      </c>
    </row>
    <row r="58" spans="1:8" x14ac:dyDescent="0.25">
      <c r="A58" s="1" t="s">
        <v>85</v>
      </c>
      <c r="B58" s="12">
        <v>19875048.087000001</v>
      </c>
      <c r="C58" s="12">
        <v>694413.77099999995</v>
      </c>
      <c r="D58" s="12">
        <v>757.572</v>
      </c>
      <c r="E58" s="12">
        <v>757.66399999999999</v>
      </c>
      <c r="F58" s="1" t="s">
        <v>110</v>
      </c>
      <c r="G58" s="1">
        <v>9.1999999999999998E-2</v>
      </c>
      <c r="H58" s="12">
        <f t="shared" si="0"/>
        <v>9.1999999999999998E-2</v>
      </c>
    </row>
    <row r="59" spans="1:8" x14ac:dyDescent="0.25">
      <c r="A59" s="1" t="s">
        <v>86</v>
      </c>
      <c r="B59" s="12">
        <v>19756882.030999999</v>
      </c>
      <c r="C59" s="12">
        <v>786314.29099999997</v>
      </c>
      <c r="D59" s="12">
        <v>714.57899999999995</v>
      </c>
      <c r="E59" s="12">
        <v>715.01800000000003</v>
      </c>
      <c r="F59" s="1" t="s">
        <v>110</v>
      </c>
      <c r="G59" s="1">
        <v>0.439</v>
      </c>
      <c r="H59" s="12">
        <f t="shared" si="0"/>
        <v>0.439</v>
      </c>
    </row>
    <row r="60" spans="1:8" x14ac:dyDescent="0.25">
      <c r="A60" s="1" t="s">
        <v>87</v>
      </c>
      <c r="B60" s="12">
        <v>19742200.605</v>
      </c>
      <c r="C60" s="12">
        <v>696717.00399999996</v>
      </c>
      <c r="D60" s="12">
        <v>864.75</v>
      </c>
      <c r="E60" s="12">
        <v>865.15300000000002</v>
      </c>
      <c r="F60" s="1" t="s">
        <v>110</v>
      </c>
      <c r="G60" s="1">
        <v>0.40300000000000002</v>
      </c>
      <c r="H60" s="12">
        <f t="shared" si="0"/>
        <v>0.40300000000000002</v>
      </c>
    </row>
    <row r="61" spans="1:8" x14ac:dyDescent="0.25">
      <c r="A61" s="1" t="s">
        <v>88</v>
      </c>
      <c r="B61" s="12">
        <v>19885105.225000001</v>
      </c>
      <c r="C61" s="12">
        <v>739593.26899999997</v>
      </c>
      <c r="D61" s="12">
        <v>604.04300000000001</v>
      </c>
      <c r="E61" s="12">
        <v>603.90300000000002</v>
      </c>
      <c r="F61" s="1" t="s">
        <v>110</v>
      </c>
      <c r="G61" s="1">
        <v>-0.14000000000000001</v>
      </c>
      <c r="H61" s="12">
        <f t="shared" si="0"/>
        <v>0.14000000000000001</v>
      </c>
    </row>
    <row r="62" spans="1:8" x14ac:dyDescent="0.25">
      <c r="A62" s="1" t="s">
        <v>89</v>
      </c>
      <c r="B62" s="12">
        <v>19736106.975000001</v>
      </c>
      <c r="C62" s="12">
        <v>773227.36899999995</v>
      </c>
      <c r="D62" s="12">
        <v>687.14099999999996</v>
      </c>
      <c r="E62" s="12">
        <v>687.17399999999998</v>
      </c>
      <c r="F62" s="1" t="s">
        <v>110</v>
      </c>
      <c r="G62" s="1">
        <v>3.3000000000000002E-2</v>
      </c>
      <c r="H62" s="12">
        <f t="shared" si="0"/>
        <v>3.3000000000000002E-2</v>
      </c>
    </row>
    <row r="63" spans="1:8" x14ac:dyDescent="0.25">
      <c r="A63" s="1" t="s">
        <v>90</v>
      </c>
      <c r="B63" s="12">
        <v>19780587.443</v>
      </c>
      <c r="C63" s="12">
        <v>700652.77399999998</v>
      </c>
      <c r="D63" s="12">
        <v>818.03700000000003</v>
      </c>
      <c r="E63" s="12">
        <v>818.26599999999996</v>
      </c>
      <c r="F63" s="1" t="s">
        <v>110</v>
      </c>
      <c r="G63" s="1">
        <v>0.22900000000000001</v>
      </c>
      <c r="H63" s="12">
        <f t="shared" si="0"/>
        <v>0.22900000000000001</v>
      </c>
    </row>
    <row r="64" spans="1:8" x14ac:dyDescent="0.25">
      <c r="A64" s="1" t="s">
        <v>91</v>
      </c>
      <c r="B64" s="12">
        <v>19716694.079999998</v>
      </c>
      <c r="C64" s="12">
        <v>688990.83200000005</v>
      </c>
      <c r="D64" s="12">
        <v>870.11500000000001</v>
      </c>
      <c r="E64" s="12">
        <v>869.94399999999996</v>
      </c>
      <c r="F64" s="1" t="s">
        <v>110</v>
      </c>
      <c r="G64" s="1">
        <v>-0.17100000000000001</v>
      </c>
      <c r="H64" s="12">
        <f t="shared" si="0"/>
        <v>0.17100000000000001</v>
      </c>
    </row>
    <row r="65" spans="1:8" x14ac:dyDescent="0.25">
      <c r="A65" s="1" t="s">
        <v>92</v>
      </c>
      <c r="B65" s="12">
        <v>19817300.116</v>
      </c>
      <c r="C65" s="12">
        <v>724603.81299999997</v>
      </c>
      <c r="D65" s="12">
        <v>823.58199999999999</v>
      </c>
      <c r="E65" s="12">
        <v>823.81700000000001</v>
      </c>
      <c r="F65" s="1" t="s">
        <v>110</v>
      </c>
      <c r="G65" s="1">
        <v>0.23499999999999999</v>
      </c>
      <c r="H65" s="12">
        <f t="shared" si="0"/>
        <v>0.23499999999999999</v>
      </c>
    </row>
    <row r="66" spans="1:8" x14ac:dyDescent="0.25">
      <c r="A66" s="1" t="s">
        <v>93</v>
      </c>
      <c r="B66" s="12">
        <v>19777535.324999999</v>
      </c>
      <c r="C66" s="12">
        <v>738781.45799999998</v>
      </c>
      <c r="D66" s="12">
        <v>853.92499999999995</v>
      </c>
      <c r="E66" s="12">
        <v>853.6</v>
      </c>
      <c r="F66" s="1" t="s">
        <v>110</v>
      </c>
      <c r="G66" s="1">
        <v>-0.32500000000000001</v>
      </c>
      <c r="H66" s="12">
        <f t="shared" si="0"/>
        <v>0.32500000000000001</v>
      </c>
    </row>
    <row r="67" spans="1:8" x14ac:dyDescent="0.25">
      <c r="A67" s="1" t="s">
        <v>94</v>
      </c>
      <c r="B67" s="12">
        <v>19742640.684999999</v>
      </c>
      <c r="C67" s="12">
        <v>802743.076</v>
      </c>
      <c r="D67" s="12">
        <v>626.72699999999998</v>
      </c>
      <c r="E67" s="12">
        <v>626.83600000000001</v>
      </c>
      <c r="F67" s="1" t="s">
        <v>110</v>
      </c>
      <c r="G67" s="1">
        <v>0.109</v>
      </c>
      <c r="H67" s="12">
        <f t="shared" si="0"/>
        <v>0.109</v>
      </c>
    </row>
    <row r="68" spans="1:8" x14ac:dyDescent="0.25">
      <c r="A68" s="1" t="s">
        <v>95</v>
      </c>
      <c r="B68" s="12">
        <v>19782805.587000001</v>
      </c>
      <c r="C68" s="12">
        <v>758851.94</v>
      </c>
      <c r="D68" s="12">
        <v>763.86300000000006</v>
      </c>
      <c r="E68" s="12">
        <v>763.99</v>
      </c>
      <c r="F68" s="1" t="s">
        <v>110</v>
      </c>
      <c r="G68" s="1">
        <v>0.127</v>
      </c>
      <c r="H68" s="12">
        <f t="shared" ref="H68:H82" si="1">ABS(G68)</f>
        <v>0.127</v>
      </c>
    </row>
    <row r="69" spans="1:8" x14ac:dyDescent="0.25">
      <c r="A69" s="1" t="s">
        <v>96</v>
      </c>
      <c r="B69" s="12">
        <v>19757813.125</v>
      </c>
      <c r="C69" s="12">
        <v>701936.60199999996</v>
      </c>
      <c r="D69" s="12">
        <v>840.73800000000006</v>
      </c>
      <c r="E69" s="12">
        <v>840.59900000000005</v>
      </c>
      <c r="F69" s="1" t="s">
        <v>110</v>
      </c>
      <c r="G69" s="1">
        <v>-0.13900000000000001</v>
      </c>
      <c r="H69" s="12">
        <f t="shared" si="1"/>
        <v>0.13900000000000001</v>
      </c>
    </row>
    <row r="70" spans="1:8" x14ac:dyDescent="0.25">
      <c r="A70" s="1" t="s">
        <v>97</v>
      </c>
      <c r="B70" s="12">
        <v>19743313.859000001</v>
      </c>
      <c r="C70" s="12">
        <v>742985.60699999996</v>
      </c>
      <c r="D70" s="12">
        <v>832.41300000000001</v>
      </c>
      <c r="E70" s="12">
        <v>832.68899999999996</v>
      </c>
      <c r="F70" s="1" t="s">
        <v>110</v>
      </c>
      <c r="G70" s="1">
        <v>0.27600000000000002</v>
      </c>
      <c r="H70" s="12">
        <f t="shared" si="1"/>
        <v>0.27600000000000002</v>
      </c>
    </row>
    <row r="71" spans="1:8" x14ac:dyDescent="0.25">
      <c r="A71" s="1" t="s">
        <v>98</v>
      </c>
      <c r="B71" s="12">
        <v>19798231.006000001</v>
      </c>
      <c r="C71" s="12">
        <v>744889.66599999997</v>
      </c>
      <c r="D71" s="12">
        <v>843.54</v>
      </c>
      <c r="E71" s="12">
        <v>843.48299999999995</v>
      </c>
      <c r="F71" s="1" t="s">
        <v>110</v>
      </c>
      <c r="G71" s="1">
        <v>-5.7000000000000002E-2</v>
      </c>
      <c r="H71" s="12">
        <f t="shared" si="1"/>
        <v>5.7000000000000002E-2</v>
      </c>
    </row>
    <row r="72" spans="1:8" x14ac:dyDescent="0.25">
      <c r="A72" s="1" t="s">
        <v>99</v>
      </c>
      <c r="B72" s="12">
        <v>19789736.675999999</v>
      </c>
      <c r="C72" s="12">
        <v>697722.66599999997</v>
      </c>
      <c r="D72" s="12">
        <v>831.89300000000003</v>
      </c>
      <c r="E72" s="12">
        <v>831.69600000000003</v>
      </c>
      <c r="F72" s="1" t="s">
        <v>110</v>
      </c>
      <c r="G72" s="1">
        <v>-0.19700000000000001</v>
      </c>
      <c r="H72" s="12">
        <f t="shared" si="1"/>
        <v>0.19700000000000001</v>
      </c>
    </row>
    <row r="73" spans="1:8" x14ac:dyDescent="0.25">
      <c r="A73" s="1" t="s">
        <v>100</v>
      </c>
      <c r="B73" s="12">
        <v>19754056.239999998</v>
      </c>
      <c r="C73" s="12">
        <v>686932.93500000006</v>
      </c>
      <c r="D73" s="12">
        <v>853.97</v>
      </c>
      <c r="E73" s="12">
        <v>854.13300000000004</v>
      </c>
      <c r="F73" s="1" t="s">
        <v>110</v>
      </c>
      <c r="G73" s="1">
        <v>0.16300000000000001</v>
      </c>
      <c r="H73" s="12">
        <f t="shared" si="1"/>
        <v>0.16300000000000001</v>
      </c>
    </row>
    <row r="74" spans="1:8" x14ac:dyDescent="0.25">
      <c r="A74" s="1" t="s">
        <v>101</v>
      </c>
      <c r="B74" s="12">
        <v>19803551.826000001</v>
      </c>
      <c r="C74" s="12">
        <v>718771.93900000001</v>
      </c>
      <c r="D74" s="12">
        <v>803.14200000000005</v>
      </c>
      <c r="E74" s="12">
        <v>803.35900000000004</v>
      </c>
      <c r="F74" s="1" t="s">
        <v>110</v>
      </c>
      <c r="G74" s="1">
        <v>0.217</v>
      </c>
      <c r="H74" s="12">
        <f t="shared" si="1"/>
        <v>0.217</v>
      </c>
    </row>
    <row r="75" spans="1:8" x14ac:dyDescent="0.25">
      <c r="A75" s="1" t="s">
        <v>102</v>
      </c>
      <c r="B75" s="12">
        <v>19713879.114999998</v>
      </c>
      <c r="C75" s="12">
        <v>806229.98300000001</v>
      </c>
      <c r="D75" s="12">
        <v>739.62099999999998</v>
      </c>
      <c r="E75" s="12">
        <v>739.61300000000006</v>
      </c>
      <c r="F75" s="1" t="s">
        <v>110</v>
      </c>
      <c r="G75" s="1">
        <v>-8.0000000000000002E-3</v>
      </c>
      <c r="H75" s="12">
        <f t="shared" si="1"/>
        <v>8.0000000000000002E-3</v>
      </c>
    </row>
    <row r="76" spans="1:8" x14ac:dyDescent="0.25">
      <c r="A76" s="1" t="s">
        <v>103</v>
      </c>
      <c r="B76" s="12">
        <v>19894189.392999999</v>
      </c>
      <c r="C76" s="12">
        <v>716242.91099999996</v>
      </c>
      <c r="D76" s="12">
        <v>674.90300000000002</v>
      </c>
      <c r="E76" s="12">
        <v>675.3</v>
      </c>
      <c r="F76" s="1" t="s">
        <v>110</v>
      </c>
      <c r="G76" s="1">
        <v>0.39700000000000002</v>
      </c>
      <c r="H76" s="12">
        <f t="shared" si="1"/>
        <v>0.39700000000000002</v>
      </c>
    </row>
    <row r="77" spans="1:8" x14ac:dyDescent="0.25">
      <c r="A77" s="1" t="s">
        <v>104</v>
      </c>
      <c r="B77" s="12">
        <v>19819460.635000002</v>
      </c>
      <c r="C77" s="12">
        <v>703743.70799999998</v>
      </c>
      <c r="D77" s="12">
        <v>762.64200000000005</v>
      </c>
      <c r="E77" s="12">
        <v>762.72199999999998</v>
      </c>
      <c r="F77" s="1" t="s">
        <v>110</v>
      </c>
      <c r="G77" s="1">
        <v>0.08</v>
      </c>
      <c r="H77" s="12">
        <f t="shared" si="1"/>
        <v>0.08</v>
      </c>
    </row>
    <row r="78" spans="1:8" x14ac:dyDescent="0.25">
      <c r="A78" s="1" t="s">
        <v>105</v>
      </c>
      <c r="B78" s="12">
        <v>19876846.802999999</v>
      </c>
      <c r="C78" s="12">
        <v>723025.89500000002</v>
      </c>
      <c r="D78" s="12">
        <v>723.21299999999997</v>
      </c>
      <c r="E78" s="12">
        <v>723.24599999999998</v>
      </c>
      <c r="F78" s="1" t="s">
        <v>110</v>
      </c>
      <c r="G78" s="1">
        <v>3.3000000000000002E-2</v>
      </c>
      <c r="H78" s="12">
        <f t="shared" si="1"/>
        <v>3.3000000000000002E-2</v>
      </c>
    </row>
    <row r="79" spans="1:8" x14ac:dyDescent="0.25">
      <c r="A79" s="1" t="s">
        <v>106</v>
      </c>
      <c r="B79" s="12">
        <v>19781830.306000002</v>
      </c>
      <c r="C79" s="12">
        <v>774475.13600000006</v>
      </c>
      <c r="D79" s="12">
        <v>818.85900000000004</v>
      </c>
      <c r="E79" s="12">
        <v>818.91</v>
      </c>
      <c r="F79" s="1" t="s">
        <v>110</v>
      </c>
      <c r="G79" s="1">
        <v>5.0999999999999997E-2</v>
      </c>
      <c r="H79" s="12">
        <f t="shared" si="1"/>
        <v>5.0999999999999997E-2</v>
      </c>
    </row>
    <row r="80" spans="1:8" x14ac:dyDescent="0.25">
      <c r="A80" s="1" t="s">
        <v>107</v>
      </c>
      <c r="B80" s="12">
        <v>19830241.348999999</v>
      </c>
      <c r="C80" s="12">
        <v>735582.39500000002</v>
      </c>
      <c r="D80" s="12">
        <v>789.68200000000002</v>
      </c>
      <c r="E80" s="12">
        <v>789.68299999999999</v>
      </c>
      <c r="F80" s="1" t="s">
        <v>110</v>
      </c>
      <c r="G80" s="1">
        <v>1E-3</v>
      </c>
      <c r="H80" s="12">
        <f t="shared" si="1"/>
        <v>1E-3</v>
      </c>
    </row>
    <row r="81" spans="1:8" x14ac:dyDescent="0.25">
      <c r="A81" s="1" t="s">
        <v>108</v>
      </c>
      <c r="B81" s="12">
        <v>19788646.311999999</v>
      </c>
      <c r="C81" s="12">
        <v>717073.59100000001</v>
      </c>
      <c r="D81" s="12">
        <v>837.10500000000002</v>
      </c>
      <c r="E81" s="12">
        <v>837.58</v>
      </c>
      <c r="F81" s="1" t="s">
        <v>110</v>
      </c>
      <c r="G81" s="1">
        <v>0.47499999999999998</v>
      </c>
      <c r="H81" s="12">
        <f t="shared" si="1"/>
        <v>0.47499999999999998</v>
      </c>
    </row>
    <row r="82" spans="1:8" x14ac:dyDescent="0.25">
      <c r="A82" s="1" t="s">
        <v>109</v>
      </c>
      <c r="B82" s="12">
        <v>19734809.386999998</v>
      </c>
      <c r="C82" s="12">
        <v>762769.76100000006</v>
      </c>
      <c r="D82" s="12">
        <v>707.82600000000002</v>
      </c>
      <c r="E82" s="12">
        <v>707.93200000000002</v>
      </c>
      <c r="F82" s="1" t="s">
        <v>110</v>
      </c>
      <c r="G82" s="1">
        <v>0.106</v>
      </c>
      <c r="H82" s="12">
        <f t="shared" si="1"/>
        <v>0.106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3"/>
  <sheetViews>
    <sheetView workbookViewId="0">
      <selection activeCell="W4" sqref="W4"/>
    </sheetView>
  </sheetViews>
  <sheetFormatPr defaultRowHeight="15" x14ac:dyDescent="0.25"/>
  <cols>
    <col min="1" max="1" width="12.85546875" style="1" bestFit="1" customWidth="1"/>
    <col min="2" max="2" width="12.5703125" style="12" bestFit="1" customWidth="1"/>
    <col min="3" max="3" width="13.85546875" style="12" bestFit="1" customWidth="1"/>
    <col min="4" max="4" width="13.42578125" style="12" bestFit="1" customWidth="1"/>
    <col min="5" max="5" width="12.28515625" style="12" bestFit="1" customWidth="1"/>
    <col min="6" max="6" width="16.42578125" style="1" bestFit="1" customWidth="1"/>
    <col min="7" max="7" width="11.85546875" style="12" bestFit="1" customWidth="1"/>
    <col min="8" max="8" width="2.7109375" style="1" customWidth="1"/>
    <col min="9" max="9" width="12.85546875" style="1" bestFit="1" customWidth="1"/>
    <col min="10" max="10" width="12.5703125" style="12" bestFit="1" customWidth="1"/>
    <col min="11" max="11" width="13.85546875" style="12" bestFit="1" customWidth="1"/>
    <col min="12" max="12" width="13.42578125" style="12" bestFit="1" customWidth="1"/>
    <col min="13" max="13" width="12.28515625" style="12" bestFit="1" customWidth="1"/>
    <col min="14" max="14" width="16.42578125" style="1" bestFit="1" customWidth="1"/>
    <col min="15" max="15" width="11.85546875" style="12" bestFit="1" customWidth="1"/>
    <col min="16" max="16" width="2.7109375" style="1" customWidth="1"/>
    <col min="17" max="17" width="12.85546875" style="1" bestFit="1" customWidth="1"/>
    <col min="18" max="18" width="12.5703125" style="12" bestFit="1" customWidth="1"/>
    <col min="19" max="19" width="13.85546875" style="12" bestFit="1" customWidth="1"/>
    <col min="20" max="20" width="13.42578125" style="12" bestFit="1" customWidth="1"/>
    <col min="21" max="21" width="12" style="12" bestFit="1" customWidth="1"/>
    <col min="22" max="22" width="16.42578125" style="1" bestFit="1" customWidth="1"/>
    <col min="23" max="23" width="11.85546875" style="12" bestFit="1" customWidth="1"/>
    <col min="24" max="16384" width="9.140625" style="1"/>
  </cols>
  <sheetData>
    <row r="1" spans="1:23" x14ac:dyDescent="0.25">
      <c r="A1" s="34" t="s">
        <v>8</v>
      </c>
      <c r="B1" s="34"/>
      <c r="C1" s="34"/>
      <c r="D1" s="34"/>
      <c r="E1" s="34"/>
      <c r="F1" s="34"/>
      <c r="G1" s="34"/>
      <c r="H1" s="13"/>
      <c r="I1" s="34" t="s">
        <v>9</v>
      </c>
      <c r="J1" s="34"/>
      <c r="K1" s="34"/>
      <c r="L1" s="34"/>
      <c r="M1" s="34"/>
      <c r="N1" s="34"/>
      <c r="O1" s="34"/>
      <c r="P1" s="13"/>
      <c r="Q1" s="34" t="s">
        <v>10</v>
      </c>
      <c r="R1" s="34"/>
      <c r="S1" s="34"/>
      <c r="T1" s="34"/>
      <c r="U1" s="34"/>
      <c r="V1" s="34"/>
      <c r="W1" s="34"/>
    </row>
    <row r="2" spans="1:23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3"/>
      <c r="I2" s="14" t="s">
        <v>0</v>
      </c>
      <c r="J2" s="15" t="s">
        <v>1</v>
      </c>
      <c r="K2" s="15" t="s">
        <v>2</v>
      </c>
      <c r="L2" s="15" t="s">
        <v>3</v>
      </c>
      <c r="M2" s="15" t="s">
        <v>4</v>
      </c>
      <c r="N2" s="15" t="s">
        <v>5</v>
      </c>
      <c r="O2" s="16" t="s">
        <v>6</v>
      </c>
      <c r="P2" s="13"/>
      <c r="Q2" s="14" t="s">
        <v>0</v>
      </c>
      <c r="R2" s="15" t="s">
        <v>1</v>
      </c>
      <c r="S2" s="15" t="s">
        <v>2</v>
      </c>
      <c r="T2" s="15" t="s">
        <v>3</v>
      </c>
      <c r="U2" s="15" t="s">
        <v>11</v>
      </c>
      <c r="V2" s="15" t="s">
        <v>5</v>
      </c>
      <c r="W2" s="16" t="s">
        <v>6</v>
      </c>
    </row>
    <row r="3" spans="1:23" x14ac:dyDescent="0.25">
      <c r="A3" s="6" t="s">
        <v>29</v>
      </c>
      <c r="B3" s="17">
        <v>19746964.5</v>
      </c>
      <c r="C3" s="17">
        <v>700851.35800000001</v>
      </c>
      <c r="D3" s="17">
        <v>869.58</v>
      </c>
      <c r="E3" s="17">
        <v>869.61500000000001</v>
      </c>
      <c r="F3" s="18" t="s">
        <v>74</v>
      </c>
      <c r="G3" s="19">
        <v>3.5000000000000003E-2</v>
      </c>
      <c r="H3" s="13"/>
      <c r="I3" s="6" t="s">
        <v>29</v>
      </c>
      <c r="J3" s="19">
        <v>19746964.5</v>
      </c>
      <c r="K3" s="19">
        <v>700851.35800000001</v>
      </c>
      <c r="L3" s="19">
        <v>869.58</v>
      </c>
      <c r="M3" s="19">
        <v>869.61500000000001</v>
      </c>
      <c r="N3" s="9" t="s">
        <v>74</v>
      </c>
      <c r="O3" s="20">
        <v>3.5000000000000003E-2</v>
      </c>
      <c r="P3" s="13"/>
      <c r="Q3" s="6" t="s">
        <v>29</v>
      </c>
      <c r="R3" s="19">
        <v>19746964.5</v>
      </c>
      <c r="S3" s="19">
        <v>700851.35800000001</v>
      </c>
      <c r="T3" s="19">
        <v>869.58</v>
      </c>
      <c r="U3" s="19">
        <v>869.61099999999999</v>
      </c>
      <c r="V3" s="9" t="s">
        <v>74</v>
      </c>
      <c r="W3" s="20">
        <f>Table212[[#This Row],[DEMZ]]-Table212[[#This Row],[KnownZ]]</f>
        <v>3.0999999999949068E-2</v>
      </c>
    </row>
    <row r="4" spans="1:23" x14ac:dyDescent="0.25">
      <c r="A4" s="6" t="s">
        <v>30</v>
      </c>
      <c r="B4" s="17">
        <v>19800844.427000001</v>
      </c>
      <c r="C4" s="17">
        <v>732458.28500000003</v>
      </c>
      <c r="D4" s="17">
        <v>842.73900000000003</v>
      </c>
      <c r="E4" s="17">
        <v>842.62099999999998</v>
      </c>
      <c r="F4" s="18" t="s">
        <v>74</v>
      </c>
      <c r="G4" s="19">
        <v>-0.11799999999999999</v>
      </c>
      <c r="H4" s="13"/>
      <c r="I4" s="6" t="s">
        <v>30</v>
      </c>
      <c r="J4" s="19">
        <v>19800844.427000001</v>
      </c>
      <c r="K4" s="19">
        <v>732458.28500000003</v>
      </c>
      <c r="L4" s="19">
        <v>842.73900000000003</v>
      </c>
      <c r="M4" s="19">
        <v>842.62099999999998</v>
      </c>
      <c r="N4" s="9" t="s">
        <v>74</v>
      </c>
      <c r="O4" s="20">
        <v>-0.11799999999999999</v>
      </c>
      <c r="P4" s="13"/>
      <c r="Q4" s="6" t="s">
        <v>30</v>
      </c>
      <c r="R4" s="19">
        <v>19800844.427000001</v>
      </c>
      <c r="S4" s="19">
        <v>732458.28500000003</v>
      </c>
      <c r="T4" s="19">
        <v>842.73900000000003</v>
      </c>
      <c r="U4" s="19">
        <v>842.60599999999999</v>
      </c>
      <c r="V4" s="9" t="s">
        <v>74</v>
      </c>
      <c r="W4" s="20">
        <f>Table212[[#This Row],[DEMZ]]-Table212[[#This Row],[KnownZ]]</f>
        <v>-0.1330000000000382</v>
      </c>
    </row>
    <row r="5" spans="1:23" x14ac:dyDescent="0.25">
      <c r="A5" s="6" t="s">
        <v>31</v>
      </c>
      <c r="B5" s="17">
        <v>19820878.743999999</v>
      </c>
      <c r="C5" s="17">
        <v>740441.17</v>
      </c>
      <c r="D5" s="17">
        <v>815.46900000000005</v>
      </c>
      <c r="E5" s="17">
        <v>815.404</v>
      </c>
      <c r="F5" s="18" t="s">
        <v>74</v>
      </c>
      <c r="G5" s="19">
        <v>-6.5000000000000002E-2</v>
      </c>
      <c r="H5" s="13"/>
      <c r="I5" s="6" t="s">
        <v>31</v>
      </c>
      <c r="J5" s="19">
        <v>19820878.743999999</v>
      </c>
      <c r="K5" s="19">
        <v>740441.17</v>
      </c>
      <c r="L5" s="19">
        <v>815.46900000000005</v>
      </c>
      <c r="M5" s="19">
        <v>815.404</v>
      </c>
      <c r="N5" s="9" t="s">
        <v>74</v>
      </c>
      <c r="O5" s="20">
        <v>-6.5000000000000002E-2</v>
      </c>
      <c r="P5" s="13"/>
      <c r="Q5" s="6" t="s">
        <v>31</v>
      </c>
      <c r="R5" s="19">
        <v>19820878.743999999</v>
      </c>
      <c r="S5" s="19">
        <v>740441.17</v>
      </c>
      <c r="T5" s="19">
        <v>815.46900000000005</v>
      </c>
      <c r="U5" s="19">
        <v>815.36199999999997</v>
      </c>
      <c r="V5" s="9" t="s">
        <v>74</v>
      </c>
      <c r="W5" s="20">
        <f>Table212[[#This Row],[DEMZ]]-Table212[[#This Row],[KnownZ]]</f>
        <v>-0.10700000000008458</v>
      </c>
    </row>
    <row r="6" spans="1:23" x14ac:dyDescent="0.25">
      <c r="A6" s="6" t="s">
        <v>32</v>
      </c>
      <c r="B6" s="17">
        <v>19720197.239</v>
      </c>
      <c r="C6" s="17">
        <v>743524.83400000003</v>
      </c>
      <c r="D6" s="17">
        <v>839.447</v>
      </c>
      <c r="E6" s="17">
        <v>839.68799999999999</v>
      </c>
      <c r="F6" s="18" t="s">
        <v>74</v>
      </c>
      <c r="G6" s="19">
        <v>0.24099999999999999</v>
      </c>
      <c r="H6" s="13"/>
      <c r="I6" s="6" t="s">
        <v>32</v>
      </c>
      <c r="J6" s="19">
        <v>19720197.239</v>
      </c>
      <c r="K6" s="19">
        <v>743524.83400000003</v>
      </c>
      <c r="L6" s="19">
        <v>839.447</v>
      </c>
      <c r="M6" s="19">
        <v>839.68799999999999</v>
      </c>
      <c r="N6" s="9" t="s">
        <v>74</v>
      </c>
      <c r="O6" s="20">
        <v>0.24099999999999999</v>
      </c>
      <c r="P6" s="13"/>
      <c r="Q6" s="6" t="s">
        <v>32</v>
      </c>
      <c r="R6" s="19">
        <v>19720197.239</v>
      </c>
      <c r="S6" s="19">
        <v>743524.83400000003</v>
      </c>
      <c r="T6" s="19">
        <v>839.447</v>
      </c>
      <c r="U6" s="19">
        <v>839.69299999999998</v>
      </c>
      <c r="V6" s="9" t="s">
        <v>74</v>
      </c>
      <c r="W6" s="20">
        <f>Table212[[#This Row],[DEMZ]]-Table212[[#This Row],[KnownZ]]</f>
        <v>0.2459999999999809</v>
      </c>
    </row>
    <row r="7" spans="1:23" x14ac:dyDescent="0.25">
      <c r="A7" s="6" t="s">
        <v>33</v>
      </c>
      <c r="B7" s="17">
        <v>19777404.752</v>
      </c>
      <c r="C7" s="17">
        <v>688180.04799999995</v>
      </c>
      <c r="D7" s="17">
        <v>854.31799999999998</v>
      </c>
      <c r="E7" s="17">
        <v>854.09500000000003</v>
      </c>
      <c r="F7" s="18" t="s">
        <v>74</v>
      </c>
      <c r="G7" s="19">
        <v>-0.223</v>
      </c>
      <c r="H7" s="13"/>
      <c r="I7" s="6" t="s">
        <v>33</v>
      </c>
      <c r="J7" s="19">
        <v>19777404.752</v>
      </c>
      <c r="K7" s="19">
        <v>688180.04799999995</v>
      </c>
      <c r="L7" s="19">
        <v>854.31799999999998</v>
      </c>
      <c r="M7" s="19">
        <v>854.149</v>
      </c>
      <c r="N7" s="9" t="s">
        <v>74</v>
      </c>
      <c r="O7" s="20">
        <v>-0.16900000000000001</v>
      </c>
      <c r="P7" s="13"/>
      <c r="Q7" s="6" t="s">
        <v>33</v>
      </c>
      <c r="R7" s="19">
        <v>19777404.752</v>
      </c>
      <c r="S7" s="19">
        <v>688180.04799999995</v>
      </c>
      <c r="T7" s="19">
        <v>854.31799999999998</v>
      </c>
      <c r="U7" s="19">
        <v>854.13099999999997</v>
      </c>
      <c r="V7" s="9" t="s">
        <v>74</v>
      </c>
      <c r="W7" s="20">
        <f>Table212[[#This Row],[DEMZ]]-Table212[[#This Row],[KnownZ]]</f>
        <v>-0.18700000000001182</v>
      </c>
    </row>
    <row r="8" spans="1:23" x14ac:dyDescent="0.25">
      <c r="A8" s="6" t="s">
        <v>34</v>
      </c>
      <c r="B8" s="19">
        <v>19798708.947999999</v>
      </c>
      <c r="C8" s="19">
        <v>749377.97499999998</v>
      </c>
      <c r="D8" s="19">
        <v>887.654</v>
      </c>
      <c r="E8" s="19">
        <v>887.71199999999999</v>
      </c>
      <c r="F8" s="18" t="s">
        <v>74</v>
      </c>
      <c r="G8" s="19">
        <v>5.8000000000000003E-2</v>
      </c>
      <c r="H8" s="13"/>
      <c r="I8" s="6" t="s">
        <v>34</v>
      </c>
      <c r="J8" s="19">
        <v>19798708.947999999</v>
      </c>
      <c r="K8" s="19">
        <v>749377.97499999998</v>
      </c>
      <c r="L8" s="19">
        <v>887.654</v>
      </c>
      <c r="M8" s="19">
        <v>887.71199999999999</v>
      </c>
      <c r="N8" s="9" t="s">
        <v>74</v>
      </c>
      <c r="O8" s="20">
        <v>5.8000000000000003E-2</v>
      </c>
      <c r="P8" s="13"/>
      <c r="Q8" s="6" t="s">
        <v>34</v>
      </c>
      <c r="R8" s="19">
        <v>19798708.947999999</v>
      </c>
      <c r="S8" s="19">
        <v>749377.97499999998</v>
      </c>
      <c r="T8" s="19">
        <v>887.654</v>
      </c>
      <c r="U8" s="19">
        <v>887.69500000000005</v>
      </c>
      <c r="V8" s="9" t="s">
        <v>74</v>
      </c>
      <c r="W8" s="20">
        <f>Table212[[#This Row],[DEMZ]]-Table212[[#This Row],[KnownZ]]</f>
        <v>4.100000000005366E-2</v>
      </c>
    </row>
    <row r="9" spans="1:23" x14ac:dyDescent="0.25">
      <c r="A9" s="6" t="s">
        <v>35</v>
      </c>
      <c r="B9" s="19">
        <v>19717023.559999999</v>
      </c>
      <c r="C9" s="19">
        <v>763512.39099999995</v>
      </c>
      <c r="D9" s="19">
        <v>706.24099999999999</v>
      </c>
      <c r="E9" s="19">
        <v>706.245</v>
      </c>
      <c r="F9" s="18" t="s">
        <v>74</v>
      </c>
      <c r="G9" s="19">
        <v>4.0000000000000001E-3</v>
      </c>
      <c r="H9" s="13"/>
      <c r="I9" s="6" t="s">
        <v>35</v>
      </c>
      <c r="J9" s="19">
        <v>19717023.559999999</v>
      </c>
      <c r="K9" s="19">
        <v>763512.39099999995</v>
      </c>
      <c r="L9" s="19">
        <v>706.24099999999999</v>
      </c>
      <c r="M9" s="19">
        <v>706.245</v>
      </c>
      <c r="N9" s="9" t="s">
        <v>74</v>
      </c>
      <c r="O9" s="20">
        <v>4.0000000000000001E-3</v>
      </c>
      <c r="P9" s="13"/>
      <c r="Q9" s="6" t="s">
        <v>35</v>
      </c>
      <c r="R9" s="19">
        <v>19717023.559999999</v>
      </c>
      <c r="S9" s="19">
        <v>763512.39099999995</v>
      </c>
      <c r="T9" s="19">
        <v>706.24099999999999</v>
      </c>
      <c r="U9" s="19">
        <v>706.25599999999997</v>
      </c>
      <c r="V9" s="9" t="s">
        <v>74</v>
      </c>
      <c r="W9" s="20">
        <f>Table212[[#This Row],[DEMZ]]-Table212[[#This Row],[KnownZ]]</f>
        <v>1.4999999999986358E-2</v>
      </c>
    </row>
    <row r="10" spans="1:23" x14ac:dyDescent="0.25">
      <c r="A10" s="6" t="s">
        <v>36</v>
      </c>
      <c r="B10" s="19">
        <v>19796126.804000001</v>
      </c>
      <c r="C10" s="19">
        <v>704079.70600000001</v>
      </c>
      <c r="D10" s="19">
        <v>846.07299999999998</v>
      </c>
      <c r="E10" s="19">
        <v>845.89</v>
      </c>
      <c r="F10" s="18" t="s">
        <v>74</v>
      </c>
      <c r="G10" s="19">
        <v>-0.183</v>
      </c>
      <c r="H10" s="13"/>
      <c r="I10" s="6" t="s">
        <v>36</v>
      </c>
      <c r="J10" s="19">
        <v>19796126.804000001</v>
      </c>
      <c r="K10" s="19">
        <v>704079.70600000001</v>
      </c>
      <c r="L10" s="19">
        <v>846.07299999999998</v>
      </c>
      <c r="M10" s="19">
        <v>845.87599999999998</v>
      </c>
      <c r="N10" s="9" t="s">
        <v>74</v>
      </c>
      <c r="O10" s="20">
        <v>-0.19700000000000001</v>
      </c>
      <c r="P10" s="13"/>
      <c r="Q10" s="6" t="s">
        <v>36</v>
      </c>
      <c r="R10" s="19">
        <v>19796126.804000001</v>
      </c>
      <c r="S10" s="19">
        <v>704079.70600000001</v>
      </c>
      <c r="T10" s="19">
        <v>846.07299999999998</v>
      </c>
      <c r="U10" s="19">
        <v>845.875</v>
      </c>
      <c r="V10" s="9" t="s">
        <v>74</v>
      </c>
      <c r="W10" s="20">
        <f>Table212[[#This Row],[DEMZ]]-Table212[[#This Row],[KnownZ]]</f>
        <v>-0.19799999999997908</v>
      </c>
    </row>
    <row r="11" spans="1:23" x14ac:dyDescent="0.25">
      <c r="A11" s="6" t="s">
        <v>37</v>
      </c>
      <c r="B11" s="19">
        <v>19870616.350000001</v>
      </c>
      <c r="C11" s="19">
        <v>704905.36800000002</v>
      </c>
      <c r="D11" s="19">
        <v>738.77200000000005</v>
      </c>
      <c r="E11" s="19">
        <v>738.66200000000003</v>
      </c>
      <c r="F11" s="18" t="s">
        <v>74</v>
      </c>
      <c r="G11" s="19">
        <v>-0.11</v>
      </c>
      <c r="H11" s="13"/>
      <c r="I11" s="6" t="s">
        <v>37</v>
      </c>
      <c r="J11" s="19">
        <v>19870616.350000001</v>
      </c>
      <c r="K11" s="19">
        <v>704905.36800000002</v>
      </c>
      <c r="L11" s="19">
        <v>738.77200000000005</v>
      </c>
      <c r="M11" s="19">
        <v>738.66200000000003</v>
      </c>
      <c r="N11" s="9" t="s">
        <v>74</v>
      </c>
      <c r="O11" s="20">
        <v>-0.11</v>
      </c>
      <c r="P11" s="13"/>
      <c r="Q11" s="6" t="s">
        <v>37</v>
      </c>
      <c r="R11" s="19">
        <v>19870616.350000001</v>
      </c>
      <c r="S11" s="19">
        <v>704905.36800000002</v>
      </c>
      <c r="T11" s="19">
        <v>738.77200000000005</v>
      </c>
      <c r="U11" s="19">
        <v>738.68499999999995</v>
      </c>
      <c r="V11" s="9" t="s">
        <v>74</v>
      </c>
      <c r="W11" s="20">
        <f>Table212[[#This Row],[DEMZ]]-Table212[[#This Row],[KnownZ]]</f>
        <v>-8.7000000000102773E-2</v>
      </c>
    </row>
    <row r="12" spans="1:23" x14ac:dyDescent="0.25">
      <c r="A12" s="6" t="s">
        <v>38</v>
      </c>
      <c r="B12" s="19">
        <v>19820124.037</v>
      </c>
      <c r="C12" s="19">
        <v>771697.54099999997</v>
      </c>
      <c r="D12" s="19">
        <v>601.91499999999996</v>
      </c>
      <c r="E12" s="19">
        <v>602.10199999999998</v>
      </c>
      <c r="F12" s="18" t="s">
        <v>74</v>
      </c>
      <c r="G12" s="19">
        <v>0.187</v>
      </c>
      <c r="H12" s="13"/>
      <c r="I12" s="6" t="s">
        <v>38</v>
      </c>
      <c r="J12" s="19">
        <v>19820124.037</v>
      </c>
      <c r="K12" s="19">
        <v>771697.54099999997</v>
      </c>
      <c r="L12" s="19">
        <v>601.91499999999996</v>
      </c>
      <c r="M12" s="19">
        <v>602.1</v>
      </c>
      <c r="N12" s="9" t="s">
        <v>74</v>
      </c>
      <c r="O12" s="20">
        <v>0.185</v>
      </c>
      <c r="P12" s="13"/>
      <c r="Q12" s="6" t="s">
        <v>38</v>
      </c>
      <c r="R12" s="19">
        <v>19820124.037</v>
      </c>
      <c r="S12" s="19">
        <v>771697.54099999997</v>
      </c>
      <c r="T12" s="19">
        <v>601.91499999999996</v>
      </c>
      <c r="U12" s="19">
        <v>602.08299999999997</v>
      </c>
      <c r="V12" s="9" t="s">
        <v>74</v>
      </c>
      <c r="W12" s="20">
        <f>Table212[[#This Row],[DEMZ]]-Table212[[#This Row],[KnownZ]]</f>
        <v>0.16800000000000637</v>
      </c>
    </row>
    <row r="13" spans="1:23" x14ac:dyDescent="0.25">
      <c r="A13" s="6" t="s">
        <v>39</v>
      </c>
      <c r="B13" s="19">
        <v>19835555.182999998</v>
      </c>
      <c r="C13" s="19">
        <v>730519.26300000004</v>
      </c>
      <c r="D13" s="19">
        <v>793.84900000000005</v>
      </c>
      <c r="E13" s="19">
        <v>793.75400000000002</v>
      </c>
      <c r="F13" s="18" t="s">
        <v>74</v>
      </c>
      <c r="G13" s="19">
        <v>-9.5000000000000001E-2</v>
      </c>
      <c r="H13" s="13"/>
      <c r="I13" s="6" t="s">
        <v>39</v>
      </c>
      <c r="J13" s="19">
        <v>19835555.182999998</v>
      </c>
      <c r="K13" s="19">
        <v>730519.26300000004</v>
      </c>
      <c r="L13" s="19">
        <v>793.84900000000005</v>
      </c>
      <c r="M13" s="19">
        <v>793.75400000000002</v>
      </c>
      <c r="N13" s="9" t="s">
        <v>74</v>
      </c>
      <c r="O13" s="20">
        <v>-9.5000000000000001E-2</v>
      </c>
      <c r="P13" s="13"/>
      <c r="Q13" s="6" t="s">
        <v>39</v>
      </c>
      <c r="R13" s="9">
        <v>19835555.182999998</v>
      </c>
      <c r="S13" s="9">
        <v>730519.26300000004</v>
      </c>
      <c r="T13" s="9">
        <v>793.84900000000005</v>
      </c>
      <c r="U13" s="9">
        <v>793.77</v>
      </c>
      <c r="V13" s="9" t="s">
        <v>74</v>
      </c>
      <c r="W13" s="19">
        <f>Table212[[#This Row],[DEMZ]]-Table212[[#This Row],[KnownZ]]</f>
        <v>-7.9000000000064574E-2</v>
      </c>
    </row>
    <row r="14" spans="1:23" x14ac:dyDescent="0.25">
      <c r="A14" s="6" t="s">
        <v>40</v>
      </c>
      <c r="B14" s="19">
        <v>19725898.875999998</v>
      </c>
      <c r="C14" s="19">
        <v>796281.31799999997</v>
      </c>
      <c r="D14" s="19">
        <v>727.90499999999997</v>
      </c>
      <c r="E14" s="19">
        <v>728.22699999999998</v>
      </c>
      <c r="F14" s="18" t="s">
        <v>74</v>
      </c>
      <c r="G14" s="19">
        <v>0.32200000000000001</v>
      </c>
      <c r="H14" s="13"/>
      <c r="I14" s="6" t="s">
        <v>40</v>
      </c>
      <c r="J14" s="19">
        <v>19725898.875999998</v>
      </c>
      <c r="K14" s="19">
        <v>796281.31799999997</v>
      </c>
      <c r="L14" s="19">
        <v>727.90499999999997</v>
      </c>
      <c r="M14" s="19">
        <v>728.21100000000001</v>
      </c>
      <c r="N14" s="9" t="s">
        <v>74</v>
      </c>
      <c r="O14" s="20">
        <v>0.30599999999999999</v>
      </c>
      <c r="P14" s="13"/>
      <c r="Q14" s="6" t="s">
        <v>40</v>
      </c>
      <c r="R14" s="9">
        <v>19725898.875999998</v>
      </c>
      <c r="S14" s="9">
        <v>796281.31799999997</v>
      </c>
      <c r="T14" s="9">
        <v>727.90499999999997</v>
      </c>
      <c r="U14" s="9">
        <v>728.22699999999998</v>
      </c>
      <c r="V14" s="9" t="s">
        <v>74</v>
      </c>
      <c r="W14" s="19">
        <f>Table212[[#This Row],[DEMZ]]-Table212[[#This Row],[KnownZ]]</f>
        <v>0.32200000000000273</v>
      </c>
    </row>
    <row r="15" spans="1:23" x14ac:dyDescent="0.25">
      <c r="A15" s="6" t="s">
        <v>41</v>
      </c>
      <c r="B15" s="19">
        <v>19766651.258000001</v>
      </c>
      <c r="C15" s="19">
        <v>785150.35100000002</v>
      </c>
      <c r="D15" s="19">
        <v>710.43399999999997</v>
      </c>
      <c r="E15" s="19">
        <v>710.53800000000001</v>
      </c>
      <c r="F15" s="18" t="s">
        <v>74</v>
      </c>
      <c r="G15" s="19">
        <v>0.104</v>
      </c>
      <c r="H15" s="13"/>
      <c r="I15" s="6" t="s">
        <v>41</v>
      </c>
      <c r="J15" s="19">
        <v>19766651.258000001</v>
      </c>
      <c r="K15" s="19">
        <v>785150.35100000002</v>
      </c>
      <c r="L15" s="19">
        <v>710.43399999999997</v>
      </c>
      <c r="M15" s="19">
        <v>710.53800000000001</v>
      </c>
      <c r="N15" s="9" t="s">
        <v>74</v>
      </c>
      <c r="O15" s="20">
        <v>0.104</v>
      </c>
      <c r="P15" s="13"/>
      <c r="Q15" s="6" t="s">
        <v>41</v>
      </c>
      <c r="R15" s="9">
        <v>19766651.258000001</v>
      </c>
      <c r="S15" s="9">
        <v>785150.35100000002</v>
      </c>
      <c r="T15" s="9">
        <v>710.43399999999997</v>
      </c>
      <c r="U15" s="9">
        <v>710.56700000000001</v>
      </c>
      <c r="V15" s="9" t="s">
        <v>74</v>
      </c>
      <c r="W15" s="19">
        <f>Table212[[#This Row],[DEMZ]]-Table212[[#This Row],[KnownZ]]</f>
        <v>0.1330000000000382</v>
      </c>
    </row>
    <row r="16" spans="1:23" x14ac:dyDescent="0.25">
      <c r="A16" s="6" t="s">
        <v>42</v>
      </c>
      <c r="B16" s="19">
        <v>19723091.125999998</v>
      </c>
      <c r="C16" s="19">
        <v>775677.80900000001</v>
      </c>
      <c r="D16" s="19">
        <v>621.16800000000001</v>
      </c>
      <c r="E16" s="19">
        <v>621.36099999999999</v>
      </c>
      <c r="F16" s="18" t="s">
        <v>74</v>
      </c>
      <c r="G16" s="19">
        <v>0.193</v>
      </c>
      <c r="H16" s="13"/>
      <c r="I16" s="6" t="s">
        <v>42</v>
      </c>
      <c r="J16" s="19">
        <v>19723091.125999998</v>
      </c>
      <c r="K16" s="19">
        <v>775677.80900000001</v>
      </c>
      <c r="L16" s="19">
        <v>621.16800000000001</v>
      </c>
      <c r="M16" s="19">
        <v>621.36099999999999</v>
      </c>
      <c r="N16" s="9" t="s">
        <v>74</v>
      </c>
      <c r="O16" s="20">
        <v>0.193</v>
      </c>
      <c r="P16" s="13"/>
      <c r="Q16" s="6" t="s">
        <v>42</v>
      </c>
      <c r="R16" s="9">
        <v>19723091.125999998</v>
      </c>
      <c r="S16" s="9">
        <v>775677.80900000001</v>
      </c>
      <c r="T16" s="9">
        <v>621.16800000000001</v>
      </c>
      <c r="U16" s="9">
        <v>621.36199999999997</v>
      </c>
      <c r="V16" s="9" t="s">
        <v>74</v>
      </c>
      <c r="W16" s="19">
        <f>Table212[[#This Row],[DEMZ]]-Table212[[#This Row],[KnownZ]]</f>
        <v>0.19399999999995998</v>
      </c>
    </row>
    <row r="17" spans="1:23" x14ac:dyDescent="0.25">
      <c r="A17" s="6" t="s">
        <v>43</v>
      </c>
      <c r="B17" s="19">
        <v>19718219</v>
      </c>
      <c r="C17" s="19">
        <v>835800.80099999998</v>
      </c>
      <c r="D17" s="19">
        <v>675.63199999999995</v>
      </c>
      <c r="E17" s="19">
        <v>675.71699999999998</v>
      </c>
      <c r="F17" s="18" t="s">
        <v>74</v>
      </c>
      <c r="G17" s="17">
        <v>8.5000000000000006E-2</v>
      </c>
      <c r="H17" s="13"/>
      <c r="I17" s="6" t="s">
        <v>43</v>
      </c>
      <c r="J17" s="19">
        <v>19718219</v>
      </c>
      <c r="K17" s="19">
        <v>835800.80099999998</v>
      </c>
      <c r="L17" s="19">
        <v>675.63199999999995</v>
      </c>
      <c r="M17" s="19">
        <v>675.71500000000003</v>
      </c>
      <c r="N17" s="9" t="s">
        <v>74</v>
      </c>
      <c r="O17" s="20">
        <v>8.3000000000000004E-2</v>
      </c>
      <c r="P17" s="13"/>
      <c r="Q17" s="6" t="s">
        <v>43</v>
      </c>
      <c r="R17" s="9">
        <v>19718219</v>
      </c>
      <c r="S17" s="9">
        <v>835800.80099999998</v>
      </c>
      <c r="T17" s="9">
        <v>675.63199999999995</v>
      </c>
      <c r="U17" s="9">
        <v>675.71400000000006</v>
      </c>
      <c r="V17" s="9" t="s">
        <v>74</v>
      </c>
      <c r="W17" s="19">
        <f>Table212[[#This Row],[DEMZ]]-Table212[[#This Row],[KnownZ]]</f>
        <v>8.200000000010732E-2</v>
      </c>
    </row>
    <row r="18" spans="1:23" x14ac:dyDescent="0.25">
      <c r="A18" s="6" t="s">
        <v>44</v>
      </c>
      <c r="B18" s="19">
        <v>19884542.436999999</v>
      </c>
      <c r="C18" s="19">
        <v>694696.38</v>
      </c>
      <c r="D18" s="19">
        <v>766.351</v>
      </c>
      <c r="E18" s="19">
        <v>766.27800000000002</v>
      </c>
      <c r="F18" s="18" t="s">
        <v>74</v>
      </c>
      <c r="G18" s="17">
        <v>-7.2999999999999995E-2</v>
      </c>
      <c r="H18" s="13"/>
      <c r="I18" s="6" t="s">
        <v>44</v>
      </c>
      <c r="J18" s="19">
        <v>19884542.436999999</v>
      </c>
      <c r="K18" s="19">
        <v>694696.38</v>
      </c>
      <c r="L18" s="19">
        <v>766.351</v>
      </c>
      <c r="M18" s="19">
        <v>766.27800000000002</v>
      </c>
      <c r="N18" s="9" t="s">
        <v>74</v>
      </c>
      <c r="O18" s="20">
        <v>-7.2999999999999995E-2</v>
      </c>
      <c r="P18" s="13"/>
      <c r="Q18" s="6" t="s">
        <v>44</v>
      </c>
      <c r="R18" s="9">
        <v>19884542.436999999</v>
      </c>
      <c r="S18" s="9">
        <v>694696.38</v>
      </c>
      <c r="T18" s="9">
        <v>766.351</v>
      </c>
      <c r="U18" s="9">
        <v>766.23199999999997</v>
      </c>
      <c r="V18" s="9" t="s">
        <v>74</v>
      </c>
      <c r="W18" s="19">
        <f>Table212[[#This Row],[DEMZ]]-Table212[[#This Row],[KnownZ]]</f>
        <v>-0.11900000000002819</v>
      </c>
    </row>
    <row r="19" spans="1:23" x14ac:dyDescent="0.25">
      <c r="A19" s="6" t="s">
        <v>45</v>
      </c>
      <c r="B19" s="19">
        <v>19846296.201000001</v>
      </c>
      <c r="C19" s="19">
        <v>745541.26</v>
      </c>
      <c r="D19" s="19">
        <v>677.22799999999995</v>
      </c>
      <c r="E19" s="19">
        <v>677.29700000000003</v>
      </c>
      <c r="F19" s="18" t="s">
        <v>74</v>
      </c>
      <c r="G19" s="17">
        <v>6.9000000000000006E-2</v>
      </c>
      <c r="H19" s="13"/>
      <c r="I19" s="6" t="s">
        <v>45</v>
      </c>
      <c r="J19" s="19">
        <v>19846296.201000001</v>
      </c>
      <c r="K19" s="19">
        <v>745541.26</v>
      </c>
      <c r="L19" s="19">
        <v>677.22799999999995</v>
      </c>
      <c r="M19" s="19">
        <v>677.23500000000001</v>
      </c>
      <c r="N19" s="9" t="s">
        <v>74</v>
      </c>
      <c r="O19" s="20">
        <v>7.0000000000000001E-3</v>
      </c>
      <c r="P19" s="13"/>
      <c r="Q19" s="6" t="s">
        <v>45</v>
      </c>
      <c r="R19" s="9">
        <v>19846296.201000001</v>
      </c>
      <c r="S19" s="9">
        <v>745541.26</v>
      </c>
      <c r="T19" s="9">
        <v>677.22799999999995</v>
      </c>
      <c r="U19" s="9">
        <v>677.24599999999998</v>
      </c>
      <c r="V19" s="9" t="s">
        <v>74</v>
      </c>
      <c r="W19" s="19">
        <f>Table212[[#This Row],[DEMZ]]-Table212[[#This Row],[KnownZ]]</f>
        <v>1.8000000000029104E-2</v>
      </c>
    </row>
    <row r="20" spans="1:23" x14ac:dyDescent="0.25">
      <c r="A20" s="6" t="s">
        <v>46</v>
      </c>
      <c r="B20" s="19">
        <v>19808742.572999999</v>
      </c>
      <c r="C20" s="19">
        <v>718969.50100000005</v>
      </c>
      <c r="D20" s="19">
        <v>804.22799999999995</v>
      </c>
      <c r="E20" s="19">
        <v>804.452</v>
      </c>
      <c r="F20" s="18" t="s">
        <v>74</v>
      </c>
      <c r="G20" s="17">
        <v>0.224</v>
      </c>
      <c r="H20" s="13"/>
      <c r="I20" s="6" t="s">
        <v>46</v>
      </c>
      <c r="J20" s="19">
        <v>19808742.572999999</v>
      </c>
      <c r="K20" s="19">
        <v>718969.50100000005</v>
      </c>
      <c r="L20" s="19">
        <v>804.22799999999995</v>
      </c>
      <c r="M20" s="19">
        <v>804.452</v>
      </c>
      <c r="N20" s="9" t="s">
        <v>74</v>
      </c>
      <c r="O20" s="20">
        <v>0.224</v>
      </c>
      <c r="P20" s="13"/>
      <c r="Q20" s="6" t="s">
        <v>46</v>
      </c>
      <c r="R20" s="9">
        <v>19808742.572999999</v>
      </c>
      <c r="S20" s="9">
        <v>718969.50100000005</v>
      </c>
      <c r="T20" s="9">
        <v>804.22799999999995</v>
      </c>
      <c r="U20" s="9">
        <v>804.399</v>
      </c>
      <c r="V20" s="9" t="s">
        <v>74</v>
      </c>
      <c r="W20" s="19">
        <f>Table212[[#This Row],[DEMZ]]-Table212[[#This Row],[KnownZ]]</f>
        <v>0.17100000000004911</v>
      </c>
    </row>
    <row r="21" spans="1:23" x14ac:dyDescent="0.25">
      <c r="A21" s="6" t="s">
        <v>47</v>
      </c>
      <c r="B21" s="19">
        <v>19864801.225000001</v>
      </c>
      <c r="C21" s="19">
        <v>720932.14599999995</v>
      </c>
      <c r="D21" s="19">
        <v>735.64</v>
      </c>
      <c r="E21" s="19">
        <v>735.92100000000005</v>
      </c>
      <c r="F21" s="18" t="s">
        <v>74</v>
      </c>
      <c r="G21" s="17">
        <v>0.28100000000000003</v>
      </c>
      <c r="H21" s="13"/>
      <c r="I21" s="6" t="s">
        <v>47</v>
      </c>
      <c r="J21" s="19">
        <v>19864801.225000001</v>
      </c>
      <c r="K21" s="19">
        <v>720932.14599999995</v>
      </c>
      <c r="L21" s="19">
        <v>735.64</v>
      </c>
      <c r="M21" s="19">
        <v>735.85</v>
      </c>
      <c r="N21" s="9" t="s">
        <v>74</v>
      </c>
      <c r="O21" s="20">
        <v>0.21</v>
      </c>
      <c r="P21" s="13"/>
      <c r="Q21" s="6" t="s">
        <v>47</v>
      </c>
      <c r="R21" s="9">
        <v>19864801.225000001</v>
      </c>
      <c r="S21" s="9">
        <v>720932.14599999995</v>
      </c>
      <c r="T21" s="9">
        <v>735.64</v>
      </c>
      <c r="U21" s="9">
        <v>735.84500000000003</v>
      </c>
      <c r="V21" s="9" t="s">
        <v>74</v>
      </c>
      <c r="W21" s="19">
        <f>Table212[[#This Row],[DEMZ]]-Table212[[#This Row],[KnownZ]]</f>
        <v>0.20500000000004093</v>
      </c>
    </row>
    <row r="22" spans="1:23" x14ac:dyDescent="0.25">
      <c r="A22" s="6" t="s">
        <v>48</v>
      </c>
      <c r="B22" s="19">
        <v>19808344.223000001</v>
      </c>
      <c r="C22" s="19">
        <v>765008.37</v>
      </c>
      <c r="D22" s="19">
        <v>707.16899999999998</v>
      </c>
      <c r="E22" s="19">
        <v>707.17499999999995</v>
      </c>
      <c r="F22" s="18" t="s">
        <v>74</v>
      </c>
      <c r="G22" s="17">
        <v>6.0000000000000001E-3</v>
      </c>
      <c r="H22" s="13"/>
      <c r="I22" s="6" t="s">
        <v>48</v>
      </c>
      <c r="J22" s="19">
        <v>19808344.223000001</v>
      </c>
      <c r="K22" s="19">
        <v>765008.37</v>
      </c>
      <c r="L22" s="19">
        <v>707.16899999999998</v>
      </c>
      <c r="M22" s="19">
        <v>707.17499999999995</v>
      </c>
      <c r="N22" s="9" t="s">
        <v>74</v>
      </c>
      <c r="O22" s="20">
        <v>6.0000000000000001E-3</v>
      </c>
      <c r="P22" s="13"/>
      <c r="Q22" s="6" t="s">
        <v>48</v>
      </c>
      <c r="R22" s="9">
        <v>19808344.223000001</v>
      </c>
      <c r="S22" s="9">
        <v>765008.37</v>
      </c>
      <c r="T22" s="9">
        <v>707.16899999999998</v>
      </c>
      <c r="U22" s="9">
        <v>707.16399999999999</v>
      </c>
      <c r="V22" s="9" t="s">
        <v>74</v>
      </c>
      <c r="W22" s="19">
        <f>Table212[[#This Row],[DEMZ]]-Table212[[#This Row],[KnownZ]]</f>
        <v>-4.9999999999954525E-3</v>
      </c>
    </row>
    <row r="23" spans="1:23" x14ac:dyDescent="0.25">
      <c r="A23" s="6" t="s">
        <v>49</v>
      </c>
      <c r="B23" s="19">
        <v>19876373.526999999</v>
      </c>
      <c r="C23" s="19">
        <v>736717.09699999995</v>
      </c>
      <c r="D23" s="19">
        <v>646.46900000000005</v>
      </c>
      <c r="E23" s="19">
        <v>646.72500000000002</v>
      </c>
      <c r="F23" s="18" t="s">
        <v>74</v>
      </c>
      <c r="G23" s="17">
        <v>0.25600000000000001</v>
      </c>
      <c r="H23" s="13"/>
      <c r="I23" s="6" t="s">
        <v>49</v>
      </c>
      <c r="J23" s="19">
        <v>19876373.526999999</v>
      </c>
      <c r="K23" s="19">
        <v>736717.09699999995</v>
      </c>
      <c r="L23" s="19">
        <v>646.46900000000005</v>
      </c>
      <c r="M23" s="19">
        <v>646.673</v>
      </c>
      <c r="N23" s="9" t="s">
        <v>74</v>
      </c>
      <c r="O23" s="20">
        <v>0.20399999999999999</v>
      </c>
      <c r="P23" s="13"/>
      <c r="Q23" s="6" t="s">
        <v>49</v>
      </c>
      <c r="R23" s="9">
        <v>19876373.526999999</v>
      </c>
      <c r="S23" s="9">
        <v>736717.09699999995</v>
      </c>
      <c r="T23" s="9">
        <v>646.46900000000005</v>
      </c>
      <c r="U23" s="9">
        <v>646.68100000000004</v>
      </c>
      <c r="V23" s="9" t="s">
        <v>74</v>
      </c>
      <c r="W23" s="19">
        <f>Table212[[#This Row],[DEMZ]]-Table212[[#This Row],[KnownZ]]</f>
        <v>0.21199999999998909</v>
      </c>
    </row>
    <row r="24" spans="1:23" x14ac:dyDescent="0.25">
      <c r="A24" s="6" t="s">
        <v>50</v>
      </c>
      <c r="B24" s="19">
        <v>19856438.048</v>
      </c>
      <c r="C24" s="19">
        <v>738416.90399999998</v>
      </c>
      <c r="D24" s="19">
        <v>711.05600000000004</v>
      </c>
      <c r="E24" s="19">
        <v>711.23</v>
      </c>
      <c r="F24" s="18" t="s">
        <v>74</v>
      </c>
      <c r="G24" s="17">
        <v>0.17399999999999999</v>
      </c>
      <c r="H24" s="13"/>
      <c r="I24" s="6" t="s">
        <v>50</v>
      </c>
      <c r="J24" s="19">
        <v>19856438.048</v>
      </c>
      <c r="K24" s="19">
        <v>738416.90399999998</v>
      </c>
      <c r="L24" s="19">
        <v>711.05600000000004</v>
      </c>
      <c r="M24" s="19">
        <v>711.23</v>
      </c>
      <c r="N24" s="9" t="s">
        <v>74</v>
      </c>
      <c r="O24" s="20">
        <v>0.17399999999999999</v>
      </c>
      <c r="P24" s="13"/>
      <c r="Q24" s="6" t="s">
        <v>50</v>
      </c>
      <c r="R24" s="9">
        <v>19856438.048</v>
      </c>
      <c r="S24" s="9">
        <v>738416.90399999998</v>
      </c>
      <c r="T24" s="9">
        <v>711.05600000000004</v>
      </c>
      <c r="U24" s="9">
        <v>711.21299999999997</v>
      </c>
      <c r="V24" s="9" t="s">
        <v>74</v>
      </c>
      <c r="W24" s="19">
        <f>Table212[[#This Row],[DEMZ]]-Table212[[#This Row],[KnownZ]]</f>
        <v>0.15699999999992542</v>
      </c>
    </row>
    <row r="25" spans="1:23" x14ac:dyDescent="0.25">
      <c r="A25" s="6" t="s">
        <v>51</v>
      </c>
      <c r="B25" s="19">
        <v>19846735.16</v>
      </c>
      <c r="C25" s="19">
        <v>693001.56599999999</v>
      </c>
      <c r="D25" s="19">
        <v>739.60900000000004</v>
      </c>
      <c r="E25" s="19">
        <v>739.81399999999996</v>
      </c>
      <c r="F25" s="18" t="s">
        <v>74</v>
      </c>
      <c r="G25" s="17">
        <v>0.20499999999999999</v>
      </c>
      <c r="H25" s="13"/>
      <c r="I25" s="6" t="s">
        <v>51</v>
      </c>
      <c r="J25" s="19">
        <v>19846735.16</v>
      </c>
      <c r="K25" s="19">
        <v>693001.56599999999</v>
      </c>
      <c r="L25" s="19">
        <v>739.60900000000004</v>
      </c>
      <c r="M25" s="19">
        <v>739.81399999999996</v>
      </c>
      <c r="N25" s="9" t="s">
        <v>74</v>
      </c>
      <c r="O25" s="20">
        <v>0.20499999999999999</v>
      </c>
      <c r="P25" s="13"/>
      <c r="Q25" s="6" t="s">
        <v>51</v>
      </c>
      <c r="R25" s="9">
        <v>19846735.16</v>
      </c>
      <c r="S25" s="9">
        <v>693001.56599999999</v>
      </c>
      <c r="T25" s="9">
        <v>739.60900000000004</v>
      </c>
      <c r="U25" s="9">
        <v>739.80399999999997</v>
      </c>
      <c r="V25" s="9" t="s">
        <v>74</v>
      </c>
      <c r="W25" s="19">
        <f>Table212[[#This Row],[DEMZ]]-Table212[[#This Row],[KnownZ]]</f>
        <v>0.19499999999993634</v>
      </c>
    </row>
    <row r="26" spans="1:23" x14ac:dyDescent="0.25">
      <c r="A26" s="6" t="s">
        <v>52</v>
      </c>
      <c r="B26" s="19">
        <v>19750736.769000001</v>
      </c>
      <c r="C26" s="19">
        <v>733222.53099999996</v>
      </c>
      <c r="D26" s="19">
        <v>784.72</v>
      </c>
      <c r="E26" s="19">
        <v>784.76099999999997</v>
      </c>
      <c r="F26" s="18" t="s">
        <v>74</v>
      </c>
      <c r="G26" s="17">
        <v>4.1000000000000002E-2</v>
      </c>
      <c r="H26" s="13"/>
      <c r="I26" s="6" t="s">
        <v>52</v>
      </c>
      <c r="J26" s="19">
        <v>19750736.769000001</v>
      </c>
      <c r="K26" s="19">
        <v>733222.53099999996</v>
      </c>
      <c r="L26" s="19">
        <v>784.72</v>
      </c>
      <c r="M26" s="19">
        <v>784.76099999999997</v>
      </c>
      <c r="N26" s="9" t="s">
        <v>74</v>
      </c>
      <c r="O26" s="20">
        <v>4.1000000000000002E-2</v>
      </c>
      <c r="P26" s="13"/>
      <c r="Q26" s="6" t="s">
        <v>52</v>
      </c>
      <c r="R26" s="9">
        <v>19750736.769000001</v>
      </c>
      <c r="S26" s="9">
        <v>733222.53099999996</v>
      </c>
      <c r="T26" s="9">
        <v>784.72</v>
      </c>
      <c r="U26" s="9">
        <v>784.73299999999995</v>
      </c>
      <c r="V26" s="9" t="s">
        <v>74</v>
      </c>
      <c r="W26" s="19">
        <f>Table212[[#This Row],[DEMZ]]-Table212[[#This Row],[KnownZ]]</f>
        <v>1.2999999999919964E-2</v>
      </c>
    </row>
    <row r="27" spans="1:23" x14ac:dyDescent="0.25">
      <c r="A27" s="6" t="s">
        <v>53</v>
      </c>
      <c r="B27" s="19">
        <v>19893324.583000001</v>
      </c>
      <c r="C27" s="19">
        <v>701826.37199999997</v>
      </c>
      <c r="D27" s="19">
        <v>679.33600000000001</v>
      </c>
      <c r="E27" s="19">
        <v>679.52099999999996</v>
      </c>
      <c r="F27" s="18" t="s">
        <v>74</v>
      </c>
      <c r="G27" s="17">
        <v>0.185</v>
      </c>
      <c r="H27" s="13"/>
      <c r="I27" s="6" t="s">
        <v>53</v>
      </c>
      <c r="J27" s="19">
        <v>19893324.583000001</v>
      </c>
      <c r="K27" s="19">
        <v>701826.37199999997</v>
      </c>
      <c r="L27" s="19">
        <v>679.33600000000001</v>
      </c>
      <c r="M27" s="19">
        <v>679.52099999999996</v>
      </c>
      <c r="N27" s="9" t="s">
        <v>74</v>
      </c>
      <c r="O27" s="20">
        <v>0.185</v>
      </c>
      <c r="P27" s="13"/>
      <c r="Q27" s="6" t="s">
        <v>53</v>
      </c>
      <c r="R27" s="9">
        <v>19893324.583000001</v>
      </c>
      <c r="S27" s="9">
        <v>701826.37199999997</v>
      </c>
      <c r="T27" s="9">
        <v>679.33600000000001</v>
      </c>
      <c r="U27" s="9">
        <v>679.42899999999997</v>
      </c>
      <c r="V27" s="9" t="s">
        <v>74</v>
      </c>
      <c r="W27" s="19">
        <f>Table212[[#This Row],[DEMZ]]-Table212[[#This Row],[KnownZ]]</f>
        <v>9.2999999999960892E-2</v>
      </c>
    </row>
    <row r="28" spans="1:23" x14ac:dyDescent="0.25">
      <c r="A28" s="6" t="s">
        <v>54</v>
      </c>
      <c r="B28" s="19">
        <v>19910534.583999999</v>
      </c>
      <c r="C28" s="19">
        <v>729046.02500000002</v>
      </c>
      <c r="D28" s="19">
        <v>627.245</v>
      </c>
      <c r="E28" s="19">
        <v>627.39200000000005</v>
      </c>
      <c r="F28" s="18" t="s">
        <v>74</v>
      </c>
      <c r="G28" s="17">
        <v>0.14699999999999999</v>
      </c>
      <c r="H28" s="13"/>
      <c r="I28" s="6" t="s">
        <v>54</v>
      </c>
      <c r="J28" s="19">
        <v>19910534.583999999</v>
      </c>
      <c r="K28" s="19">
        <v>729046.02500000002</v>
      </c>
      <c r="L28" s="19">
        <v>627.245</v>
      </c>
      <c r="M28" s="19">
        <v>627.39200000000005</v>
      </c>
      <c r="N28" s="9" t="s">
        <v>74</v>
      </c>
      <c r="O28" s="20">
        <v>0.14699999999999999</v>
      </c>
      <c r="P28" s="13"/>
      <c r="Q28" s="6" t="s">
        <v>54</v>
      </c>
      <c r="R28" s="9">
        <v>19910534.583999999</v>
      </c>
      <c r="S28" s="9">
        <v>729046.02500000002</v>
      </c>
      <c r="T28" s="9">
        <v>627.245</v>
      </c>
      <c r="U28" s="9">
        <v>627.40899999999999</v>
      </c>
      <c r="V28" s="9" t="s">
        <v>74</v>
      </c>
      <c r="W28" s="19">
        <f>Table212[[#This Row],[DEMZ]]-Table212[[#This Row],[KnownZ]]</f>
        <v>0.16399999999998727</v>
      </c>
    </row>
    <row r="29" spans="1:23" x14ac:dyDescent="0.25">
      <c r="A29" s="6" t="s">
        <v>55</v>
      </c>
      <c r="B29" s="19">
        <v>19893373.050000001</v>
      </c>
      <c r="C29" s="19">
        <v>726685.25100000005</v>
      </c>
      <c r="D29" s="19">
        <v>614.04700000000003</v>
      </c>
      <c r="E29" s="19">
        <v>614.23400000000004</v>
      </c>
      <c r="F29" s="18" t="s">
        <v>74</v>
      </c>
      <c r="G29" s="17">
        <v>0.187</v>
      </c>
      <c r="H29" s="13"/>
      <c r="I29" s="6" t="s">
        <v>55</v>
      </c>
      <c r="J29" s="19">
        <v>19893373.050000001</v>
      </c>
      <c r="K29" s="19">
        <v>726685.25100000005</v>
      </c>
      <c r="L29" s="19">
        <v>614.04700000000003</v>
      </c>
      <c r="M29" s="19">
        <v>614.16399999999999</v>
      </c>
      <c r="N29" s="9" t="s">
        <v>74</v>
      </c>
      <c r="O29" s="20">
        <v>0.11700000000000001</v>
      </c>
      <c r="P29" s="13"/>
      <c r="Q29" s="6" t="s">
        <v>55</v>
      </c>
      <c r="R29" s="9">
        <v>19893373.050000001</v>
      </c>
      <c r="S29" s="9">
        <v>726685.25100000005</v>
      </c>
      <c r="T29" s="9">
        <v>614.04700000000003</v>
      </c>
      <c r="U29" s="9">
        <v>614.16700000000003</v>
      </c>
      <c r="V29" s="9" t="s">
        <v>74</v>
      </c>
      <c r="W29" s="19">
        <f>Table212[[#This Row],[DEMZ]]-Table212[[#This Row],[KnownZ]]</f>
        <v>0.12000000000000455</v>
      </c>
    </row>
    <row r="30" spans="1:23" x14ac:dyDescent="0.25">
      <c r="A30" s="6" t="s">
        <v>56</v>
      </c>
      <c r="B30" s="19">
        <v>19781287.914000001</v>
      </c>
      <c r="C30" s="19">
        <v>789387.11699999997</v>
      </c>
      <c r="D30" s="19">
        <v>676.13199999999995</v>
      </c>
      <c r="E30" s="19">
        <v>676.38599999999997</v>
      </c>
      <c r="F30" s="18" t="s">
        <v>74</v>
      </c>
      <c r="G30" s="17">
        <v>0.254</v>
      </c>
      <c r="H30" s="13"/>
      <c r="I30" s="6" t="s">
        <v>56</v>
      </c>
      <c r="J30" s="19">
        <v>19781287.914000001</v>
      </c>
      <c r="K30" s="19">
        <v>789387.11699999997</v>
      </c>
      <c r="L30" s="19">
        <v>676.13199999999995</v>
      </c>
      <c r="M30" s="19">
        <v>676.34699999999998</v>
      </c>
      <c r="N30" s="9" t="s">
        <v>74</v>
      </c>
      <c r="O30" s="20">
        <v>0.215</v>
      </c>
      <c r="P30" s="13"/>
      <c r="Q30" s="6" t="s">
        <v>56</v>
      </c>
      <c r="R30" s="9">
        <v>19781287.914000001</v>
      </c>
      <c r="S30" s="9">
        <v>789387.11699999997</v>
      </c>
      <c r="T30" s="9">
        <v>676.13199999999995</v>
      </c>
      <c r="U30" s="9">
        <v>676.34799999999996</v>
      </c>
      <c r="V30" s="9" t="s">
        <v>74</v>
      </c>
      <c r="W30" s="19">
        <f>Table212[[#This Row],[DEMZ]]-Table212[[#This Row],[KnownZ]]</f>
        <v>0.21600000000000819</v>
      </c>
    </row>
    <row r="31" spans="1:23" x14ac:dyDescent="0.25">
      <c r="A31" s="35" t="s">
        <v>57</v>
      </c>
      <c r="B31" s="36">
        <v>19750892.702</v>
      </c>
      <c r="C31" s="36">
        <v>755922.74699999997</v>
      </c>
      <c r="D31" s="36">
        <v>827.15</v>
      </c>
      <c r="E31" s="36">
        <v>826.96</v>
      </c>
      <c r="F31" s="37" t="s">
        <v>74</v>
      </c>
      <c r="G31" s="37">
        <v>-0.19</v>
      </c>
      <c r="I31" s="35" t="s">
        <v>57</v>
      </c>
      <c r="J31" s="38">
        <v>19750892.702</v>
      </c>
      <c r="K31" s="38">
        <v>755922.74699999997</v>
      </c>
      <c r="L31" s="38">
        <v>827.15</v>
      </c>
      <c r="M31" s="38">
        <v>826.96</v>
      </c>
      <c r="N31" s="38" t="s">
        <v>74</v>
      </c>
      <c r="O31" s="38">
        <v>-0.19</v>
      </c>
      <c r="Q31" s="35" t="s">
        <v>57</v>
      </c>
      <c r="R31" s="38">
        <v>19750892.702</v>
      </c>
      <c r="S31" s="38">
        <v>755922.74699999997</v>
      </c>
      <c r="T31" s="38">
        <v>827.15</v>
      </c>
      <c r="U31" s="38">
        <v>826.95899999999995</v>
      </c>
      <c r="V31" s="38" t="s">
        <v>74</v>
      </c>
      <c r="W31" s="38">
        <f>Table212[[#This Row],[DEMZ]]-Table212[[#This Row],[KnownZ]]</f>
        <v>-0.19100000000003092</v>
      </c>
    </row>
    <row r="32" spans="1:23" x14ac:dyDescent="0.25">
      <c r="A32" s="35" t="s">
        <v>58</v>
      </c>
      <c r="B32" s="36">
        <v>19825480.838</v>
      </c>
      <c r="C32" s="36">
        <v>714501.68599999999</v>
      </c>
      <c r="D32" s="36">
        <v>792.55</v>
      </c>
      <c r="E32" s="36">
        <v>793.03200000000004</v>
      </c>
      <c r="F32" s="37" t="s">
        <v>74</v>
      </c>
      <c r="G32" s="37">
        <v>0.48199999999999998</v>
      </c>
      <c r="I32" s="35" t="s">
        <v>58</v>
      </c>
      <c r="J32" s="38">
        <v>19825480.838</v>
      </c>
      <c r="K32" s="38">
        <v>714501.68599999999</v>
      </c>
      <c r="L32" s="38">
        <v>792.55</v>
      </c>
      <c r="M32" s="38">
        <v>793.03200000000004</v>
      </c>
      <c r="N32" s="38" t="s">
        <v>74</v>
      </c>
      <c r="O32" s="38">
        <v>0.48199999999999998</v>
      </c>
      <c r="Q32" s="35" t="s">
        <v>58</v>
      </c>
      <c r="R32" s="38">
        <v>19825480.838</v>
      </c>
      <c r="S32" s="38">
        <v>714501.68599999999</v>
      </c>
      <c r="T32" s="38">
        <v>792.55</v>
      </c>
      <c r="U32" s="38">
        <v>792.96699999999998</v>
      </c>
      <c r="V32" s="38" t="s">
        <v>74</v>
      </c>
      <c r="W32" s="38">
        <f>Table212[[#This Row],[DEMZ]]-Table212[[#This Row],[KnownZ]]</f>
        <v>0.41700000000003001</v>
      </c>
    </row>
    <row r="33" spans="1:23" x14ac:dyDescent="0.25">
      <c r="A33" s="35" t="s">
        <v>59</v>
      </c>
      <c r="B33" s="36">
        <v>19914483.399999999</v>
      </c>
      <c r="C33" s="36">
        <v>702727.09400000004</v>
      </c>
      <c r="D33" s="36">
        <v>637.48400000000004</v>
      </c>
      <c r="E33" s="36">
        <v>637.38900000000001</v>
      </c>
      <c r="F33" s="37" t="s">
        <v>74</v>
      </c>
      <c r="G33" s="37">
        <v>-9.5000000000000001E-2</v>
      </c>
      <c r="I33" s="35" t="s">
        <v>59</v>
      </c>
      <c r="J33" s="38">
        <v>19914483.399999999</v>
      </c>
      <c r="K33" s="38">
        <v>702727.09400000004</v>
      </c>
      <c r="L33" s="38">
        <v>637.48400000000004</v>
      </c>
      <c r="M33" s="38">
        <v>637.38900000000001</v>
      </c>
      <c r="N33" s="38" t="s">
        <v>74</v>
      </c>
      <c r="O33" s="38">
        <v>-9.5000000000000001E-2</v>
      </c>
      <c r="Q33" s="35" t="s">
        <v>59</v>
      </c>
      <c r="R33" s="38">
        <v>19914483.399999999</v>
      </c>
      <c r="S33" s="38">
        <v>702727.09400000004</v>
      </c>
      <c r="T33" s="38">
        <v>637.48400000000004</v>
      </c>
      <c r="U33" s="38">
        <v>637.39099999999996</v>
      </c>
      <c r="V33" s="38" t="s">
        <v>74</v>
      </c>
      <c r="W33" s="38">
        <f>Table212[[#This Row],[DEMZ]]-Table212[[#This Row],[KnownZ]]</f>
        <v>-9.3000000000074579E-2</v>
      </c>
    </row>
    <row r="34" spans="1:23" x14ac:dyDescent="0.25">
      <c r="A34" s="35" t="s">
        <v>60</v>
      </c>
      <c r="B34" s="36">
        <v>19887415.737</v>
      </c>
      <c r="C34" s="36">
        <v>715966.054</v>
      </c>
      <c r="D34" s="36">
        <v>701.46799999999996</v>
      </c>
      <c r="E34" s="36">
        <v>701.84699999999998</v>
      </c>
      <c r="F34" s="37" t="s">
        <v>74</v>
      </c>
      <c r="G34" s="37">
        <v>0.379</v>
      </c>
      <c r="I34" s="35" t="s">
        <v>60</v>
      </c>
      <c r="J34" s="38">
        <v>19887415.737</v>
      </c>
      <c r="K34" s="38">
        <v>715966.054</v>
      </c>
      <c r="L34" s="38">
        <v>701.46799999999996</v>
      </c>
      <c r="M34" s="38">
        <v>701.84699999999998</v>
      </c>
      <c r="N34" s="38" t="s">
        <v>74</v>
      </c>
      <c r="O34" s="38">
        <v>0.379</v>
      </c>
      <c r="Q34" s="35" t="s">
        <v>60</v>
      </c>
      <c r="R34" s="38">
        <v>19887415.737</v>
      </c>
      <c r="S34" s="38">
        <v>715966.054</v>
      </c>
      <c r="T34" s="38">
        <v>701.46799999999996</v>
      </c>
      <c r="U34" s="38">
        <v>701.86300000000006</v>
      </c>
      <c r="V34" s="38" t="s">
        <v>74</v>
      </c>
      <c r="W34" s="38">
        <f>Table212[[#This Row],[DEMZ]]-Table212[[#This Row],[KnownZ]]</f>
        <v>0.3950000000000955</v>
      </c>
    </row>
    <row r="35" spans="1:23" x14ac:dyDescent="0.25">
      <c r="A35" s="35" t="s">
        <v>61</v>
      </c>
      <c r="B35" s="36">
        <v>19829931.419</v>
      </c>
      <c r="C35" s="36">
        <v>750864.04500000004</v>
      </c>
      <c r="D35" s="36">
        <v>772.86099999999999</v>
      </c>
      <c r="E35" s="36">
        <v>772.85599999999999</v>
      </c>
      <c r="F35" s="37" t="s">
        <v>74</v>
      </c>
      <c r="G35" s="37">
        <v>-5.0000000000000001E-3</v>
      </c>
      <c r="I35" s="35" t="s">
        <v>61</v>
      </c>
      <c r="J35" s="38">
        <v>19829931.419</v>
      </c>
      <c r="K35" s="38">
        <v>750864.04500000004</v>
      </c>
      <c r="L35" s="38">
        <v>772.86099999999999</v>
      </c>
      <c r="M35" s="38">
        <v>772.85599999999999</v>
      </c>
      <c r="N35" s="38" t="s">
        <v>74</v>
      </c>
      <c r="O35" s="38">
        <v>-5.0000000000000001E-3</v>
      </c>
      <c r="Q35" s="35" t="s">
        <v>61</v>
      </c>
      <c r="R35" s="38">
        <v>19829931.419</v>
      </c>
      <c r="S35" s="38">
        <v>750864.04500000004</v>
      </c>
      <c r="T35" s="38">
        <v>772.86099999999999</v>
      </c>
      <c r="U35" s="38">
        <v>772.85699999999997</v>
      </c>
      <c r="V35" s="38" t="s">
        <v>74</v>
      </c>
      <c r="W35" s="38">
        <f>Table212[[#This Row],[DEMZ]]-Table212[[#This Row],[KnownZ]]</f>
        <v>-4.0000000000190994E-3</v>
      </c>
    </row>
    <row r="36" spans="1:23" x14ac:dyDescent="0.25">
      <c r="A36" s="35" t="s">
        <v>62</v>
      </c>
      <c r="B36" s="36">
        <v>19774292.436999999</v>
      </c>
      <c r="C36" s="36">
        <v>738656.16799999995</v>
      </c>
      <c r="D36" s="36">
        <v>884.625</v>
      </c>
      <c r="E36" s="36">
        <v>884.26700000000005</v>
      </c>
      <c r="F36" s="37" t="s">
        <v>74</v>
      </c>
      <c r="G36" s="37">
        <v>-0.35799999999999998</v>
      </c>
      <c r="I36" s="35" t="s">
        <v>62</v>
      </c>
      <c r="J36" s="38">
        <v>19774292.436999999</v>
      </c>
      <c r="K36" s="38">
        <v>738656.16799999995</v>
      </c>
      <c r="L36" s="38">
        <v>884.625</v>
      </c>
      <c r="M36" s="38">
        <v>884.25900000000001</v>
      </c>
      <c r="N36" s="38" t="s">
        <v>74</v>
      </c>
      <c r="O36" s="38">
        <v>-0.36599999999999999</v>
      </c>
      <c r="Q36" s="35" t="s">
        <v>62</v>
      </c>
      <c r="R36" s="38">
        <v>19774292.436999999</v>
      </c>
      <c r="S36" s="38">
        <v>738656.16799999995</v>
      </c>
      <c r="T36" s="38">
        <v>884.625</v>
      </c>
      <c r="U36" s="38">
        <v>884.26900000000001</v>
      </c>
      <c r="V36" s="38" t="s">
        <v>74</v>
      </c>
      <c r="W36" s="38">
        <f>Table212[[#This Row],[DEMZ]]-Table212[[#This Row],[KnownZ]]</f>
        <v>-0.35599999999999454</v>
      </c>
    </row>
    <row r="37" spans="1:23" x14ac:dyDescent="0.25">
      <c r="A37" s="35" t="s">
        <v>63</v>
      </c>
      <c r="B37" s="36">
        <v>19781946.158</v>
      </c>
      <c r="C37" s="36">
        <v>764068.47600000002</v>
      </c>
      <c r="D37" s="36">
        <v>801.92</v>
      </c>
      <c r="E37" s="36">
        <v>801.81799999999998</v>
      </c>
      <c r="F37" s="37" t="s">
        <v>74</v>
      </c>
      <c r="G37" s="37">
        <v>-0.10199999999999999</v>
      </c>
      <c r="I37" s="35" t="s">
        <v>63</v>
      </c>
      <c r="J37" s="38">
        <v>19781946.158</v>
      </c>
      <c r="K37" s="38">
        <v>764068.47600000002</v>
      </c>
      <c r="L37" s="38">
        <v>801.92</v>
      </c>
      <c r="M37" s="38">
        <v>801.81799999999998</v>
      </c>
      <c r="N37" s="38" t="s">
        <v>74</v>
      </c>
      <c r="O37" s="38">
        <v>-0.10199999999999999</v>
      </c>
      <c r="Q37" s="35" t="s">
        <v>63</v>
      </c>
      <c r="R37" s="38">
        <v>19781946.158</v>
      </c>
      <c r="S37" s="38">
        <v>764068.47600000002</v>
      </c>
      <c r="T37" s="38">
        <v>801.92</v>
      </c>
      <c r="U37" s="38">
        <v>801.82100000000003</v>
      </c>
      <c r="V37" s="38" t="s">
        <v>74</v>
      </c>
      <c r="W37" s="38">
        <f>Table212[[#This Row],[DEMZ]]-Table212[[#This Row],[KnownZ]]</f>
        <v>-9.8999999999932697E-2</v>
      </c>
    </row>
    <row r="38" spans="1:23" x14ac:dyDescent="0.25">
      <c r="A38" s="35" t="s">
        <v>64</v>
      </c>
      <c r="B38" s="36">
        <v>19744855.039999999</v>
      </c>
      <c r="C38" s="36">
        <v>782479.82900000003</v>
      </c>
      <c r="D38" s="36">
        <v>656.971</v>
      </c>
      <c r="E38" s="36">
        <v>657.20100000000002</v>
      </c>
      <c r="F38" s="37" t="s">
        <v>74</v>
      </c>
      <c r="G38" s="37">
        <v>0.23</v>
      </c>
      <c r="I38" s="35" t="s">
        <v>64</v>
      </c>
      <c r="J38" s="38">
        <v>19744855.039999999</v>
      </c>
      <c r="K38" s="38">
        <v>782479.82900000003</v>
      </c>
      <c r="L38" s="38">
        <v>656.971</v>
      </c>
      <c r="M38" s="38">
        <v>657.20100000000002</v>
      </c>
      <c r="N38" s="38" t="s">
        <v>74</v>
      </c>
      <c r="O38" s="38">
        <v>0.23</v>
      </c>
      <c r="Q38" s="35" t="s">
        <v>64</v>
      </c>
      <c r="R38" s="38">
        <v>19744855.039999999</v>
      </c>
      <c r="S38" s="38">
        <v>782479.82900000003</v>
      </c>
      <c r="T38" s="38">
        <v>656.971</v>
      </c>
      <c r="U38" s="38">
        <v>657.20699999999999</v>
      </c>
      <c r="V38" s="38" t="s">
        <v>74</v>
      </c>
      <c r="W38" s="38">
        <f>Table212[[#This Row],[DEMZ]]-Table212[[#This Row],[KnownZ]]</f>
        <v>0.23599999999999</v>
      </c>
    </row>
    <row r="39" spans="1:23" x14ac:dyDescent="0.25">
      <c r="A39" s="35" t="s">
        <v>65</v>
      </c>
      <c r="B39" s="36">
        <v>19774716.912999999</v>
      </c>
      <c r="C39" s="36">
        <v>753464.9</v>
      </c>
      <c r="D39" s="36">
        <v>739.678</v>
      </c>
      <c r="E39" s="36">
        <v>739.51199999999994</v>
      </c>
      <c r="F39" s="37" t="s">
        <v>74</v>
      </c>
      <c r="G39" s="37">
        <v>-0.16600000000000001</v>
      </c>
      <c r="I39" s="35" t="s">
        <v>65</v>
      </c>
      <c r="J39" s="38">
        <v>19774716.912999999</v>
      </c>
      <c r="K39" s="38">
        <v>753464.9</v>
      </c>
      <c r="L39" s="38">
        <v>739.678</v>
      </c>
      <c r="M39" s="38">
        <v>739.51199999999994</v>
      </c>
      <c r="N39" s="38" t="s">
        <v>74</v>
      </c>
      <c r="O39" s="38">
        <v>-0.16600000000000001</v>
      </c>
      <c r="Q39" s="35" t="s">
        <v>65</v>
      </c>
      <c r="R39" s="38">
        <v>19774716.912999999</v>
      </c>
      <c r="S39" s="38">
        <v>753464.9</v>
      </c>
      <c r="T39" s="38">
        <v>739.678</v>
      </c>
      <c r="U39" s="38">
        <v>739.51900000000001</v>
      </c>
      <c r="V39" s="38" t="s">
        <v>74</v>
      </c>
      <c r="W39" s="38">
        <f>Table212[[#This Row],[DEMZ]]-Table212[[#This Row],[KnownZ]]</f>
        <v>-0.15899999999999181</v>
      </c>
    </row>
    <row r="40" spans="1:23" x14ac:dyDescent="0.25">
      <c r="A40" s="35" t="s">
        <v>66</v>
      </c>
      <c r="B40" s="36">
        <v>19734984.813000001</v>
      </c>
      <c r="C40" s="36">
        <v>812965.071</v>
      </c>
      <c r="D40" s="36">
        <v>631.42700000000002</v>
      </c>
      <c r="E40" s="36">
        <v>631.93100000000004</v>
      </c>
      <c r="F40" s="37" t="s">
        <v>74</v>
      </c>
      <c r="G40" s="37">
        <v>0.504</v>
      </c>
      <c r="I40" s="35" t="s">
        <v>66</v>
      </c>
      <c r="J40" s="38">
        <v>19734984.813000001</v>
      </c>
      <c r="K40" s="38">
        <v>812965.071</v>
      </c>
      <c r="L40" s="38">
        <v>631.42700000000002</v>
      </c>
      <c r="M40" s="38">
        <v>631.93100000000004</v>
      </c>
      <c r="N40" s="38" t="s">
        <v>74</v>
      </c>
      <c r="O40" s="38">
        <v>0.504</v>
      </c>
      <c r="Q40" s="35" t="s">
        <v>66</v>
      </c>
      <c r="R40" s="38">
        <v>19734984.813000001</v>
      </c>
      <c r="S40" s="38">
        <v>812965.071</v>
      </c>
      <c r="T40" s="38">
        <v>631.42700000000002</v>
      </c>
      <c r="U40" s="38">
        <v>631.93200000000002</v>
      </c>
      <c r="V40" s="38" t="s">
        <v>74</v>
      </c>
      <c r="W40" s="38">
        <f>Table212[[#This Row],[DEMZ]]-Table212[[#This Row],[KnownZ]]</f>
        <v>0.50499999999999545</v>
      </c>
    </row>
    <row r="41" spans="1:23" x14ac:dyDescent="0.25">
      <c r="A41" s="35" t="s">
        <v>67</v>
      </c>
      <c r="B41" s="36">
        <v>19781200.421</v>
      </c>
      <c r="C41" s="36">
        <v>720583.59100000001</v>
      </c>
      <c r="D41" s="36">
        <v>798.58500000000004</v>
      </c>
      <c r="E41" s="36">
        <v>798.69299999999998</v>
      </c>
      <c r="F41" s="37" t="s">
        <v>74</v>
      </c>
      <c r="G41" s="37">
        <v>0.108</v>
      </c>
      <c r="I41" s="35" t="s">
        <v>67</v>
      </c>
      <c r="J41" s="38">
        <v>19781200.421</v>
      </c>
      <c r="K41" s="38">
        <v>720583.59100000001</v>
      </c>
      <c r="L41" s="38">
        <v>798.58500000000004</v>
      </c>
      <c r="M41" s="38">
        <v>798.69299999999998</v>
      </c>
      <c r="N41" s="38" t="s">
        <v>74</v>
      </c>
      <c r="O41" s="38">
        <v>0.108</v>
      </c>
      <c r="Q41" s="35" t="s">
        <v>67</v>
      </c>
      <c r="R41" s="38">
        <v>19781200.421</v>
      </c>
      <c r="S41" s="38">
        <v>720583.59100000001</v>
      </c>
      <c r="T41" s="38">
        <v>798.58500000000004</v>
      </c>
      <c r="U41" s="38">
        <v>798.73500000000001</v>
      </c>
      <c r="V41" s="38" t="s">
        <v>74</v>
      </c>
      <c r="W41" s="38">
        <f>Table212[[#This Row],[DEMZ]]-Table212[[#This Row],[KnownZ]]</f>
        <v>0.14999999999997726</v>
      </c>
    </row>
    <row r="42" spans="1:23" x14ac:dyDescent="0.25">
      <c r="A42" s="35" t="s">
        <v>68</v>
      </c>
      <c r="B42" s="36">
        <v>19746484.076000001</v>
      </c>
      <c r="C42" s="36">
        <v>767815.86699999997</v>
      </c>
      <c r="D42" s="36">
        <v>774.63400000000001</v>
      </c>
      <c r="E42" s="36">
        <v>774.78</v>
      </c>
      <c r="F42" s="37" t="s">
        <v>74</v>
      </c>
      <c r="G42" s="37">
        <v>0.14599999999999999</v>
      </c>
      <c r="I42" s="35" t="s">
        <v>68</v>
      </c>
      <c r="J42" s="38">
        <v>19746484.076000001</v>
      </c>
      <c r="K42" s="38">
        <v>767815.86699999997</v>
      </c>
      <c r="L42" s="38">
        <v>774.63400000000001</v>
      </c>
      <c r="M42" s="38">
        <v>774.78</v>
      </c>
      <c r="N42" s="38" t="s">
        <v>74</v>
      </c>
      <c r="O42" s="38">
        <v>0.14599999999999999</v>
      </c>
      <c r="Q42" s="35" t="s">
        <v>68</v>
      </c>
      <c r="R42" s="38">
        <v>19746484.076000001</v>
      </c>
      <c r="S42" s="38">
        <v>767815.86699999997</v>
      </c>
      <c r="T42" s="38">
        <v>774.63400000000001</v>
      </c>
      <c r="U42" s="38">
        <v>774.80399999999997</v>
      </c>
      <c r="V42" s="38" t="s">
        <v>74</v>
      </c>
      <c r="W42" s="38">
        <f>Table212[[#This Row],[DEMZ]]-Table212[[#This Row],[KnownZ]]</f>
        <v>0.16999999999995907</v>
      </c>
    </row>
    <row r="43" spans="1:23" x14ac:dyDescent="0.25">
      <c r="A43" s="35" t="s">
        <v>69</v>
      </c>
      <c r="B43" s="36">
        <v>19728004.879999999</v>
      </c>
      <c r="C43" s="36">
        <v>689008.40599999996</v>
      </c>
      <c r="D43" s="36">
        <v>877.45399999999995</v>
      </c>
      <c r="E43" s="36">
        <v>877.36300000000006</v>
      </c>
      <c r="F43" s="37" t="s">
        <v>74</v>
      </c>
      <c r="G43" s="37">
        <v>-9.0999999999999998E-2</v>
      </c>
      <c r="I43" s="35" t="s">
        <v>69</v>
      </c>
      <c r="J43" s="38">
        <v>19728004.879999999</v>
      </c>
      <c r="K43" s="38">
        <v>689008.40599999996</v>
      </c>
      <c r="L43" s="38">
        <v>877.45399999999995</v>
      </c>
      <c r="M43" s="38">
        <v>877.36300000000006</v>
      </c>
      <c r="N43" s="38" t="s">
        <v>74</v>
      </c>
      <c r="O43" s="38">
        <v>-9.0999999999999998E-2</v>
      </c>
      <c r="Q43" s="35" t="s">
        <v>69</v>
      </c>
      <c r="R43" s="38">
        <v>19728004.879999999</v>
      </c>
      <c r="S43" s="38">
        <v>689008.40599999996</v>
      </c>
      <c r="T43" s="38">
        <v>877.45399999999995</v>
      </c>
      <c r="U43" s="38">
        <v>877.351</v>
      </c>
      <c r="V43" s="38" t="s">
        <v>74</v>
      </c>
      <c r="W43" s="38">
        <f>Table212[[#This Row],[DEMZ]]-Table212[[#This Row],[KnownZ]]</f>
        <v>-0.1029999999999518</v>
      </c>
    </row>
    <row r="44" spans="1:23" x14ac:dyDescent="0.25">
      <c r="A44" s="35" t="s">
        <v>70</v>
      </c>
      <c r="B44" s="36">
        <v>19761345.118999999</v>
      </c>
      <c r="C44" s="36">
        <v>717250.299</v>
      </c>
      <c r="D44" s="36">
        <v>827.71900000000005</v>
      </c>
      <c r="E44" s="36">
        <v>828.09100000000001</v>
      </c>
      <c r="F44" s="37" t="s">
        <v>74</v>
      </c>
      <c r="G44" s="37">
        <v>0.372</v>
      </c>
      <c r="I44" s="35" t="s">
        <v>70</v>
      </c>
      <c r="J44" s="38">
        <v>19761345.118999999</v>
      </c>
      <c r="K44" s="38">
        <v>717250.299</v>
      </c>
      <c r="L44" s="38">
        <v>827.71900000000005</v>
      </c>
      <c r="M44" s="38">
        <v>828.05899999999997</v>
      </c>
      <c r="N44" s="38" t="s">
        <v>74</v>
      </c>
      <c r="O44" s="38">
        <v>0.34</v>
      </c>
      <c r="Q44" s="35" t="s">
        <v>70</v>
      </c>
      <c r="R44" s="38">
        <v>19761345.118999999</v>
      </c>
      <c r="S44" s="38">
        <v>717250.299</v>
      </c>
      <c r="T44" s="38">
        <v>827.71900000000005</v>
      </c>
      <c r="U44" s="38">
        <v>828.08900000000006</v>
      </c>
      <c r="V44" s="38" t="s">
        <v>74</v>
      </c>
      <c r="W44" s="38">
        <f>Table212[[#This Row],[DEMZ]]-Table212[[#This Row],[KnownZ]]</f>
        <v>0.37000000000000455</v>
      </c>
    </row>
    <row r="45" spans="1:23" x14ac:dyDescent="0.25">
      <c r="A45" s="35" t="s">
        <v>71</v>
      </c>
      <c r="B45" s="36">
        <v>19719233.585000001</v>
      </c>
      <c r="C45" s="36">
        <v>727092.03599999996</v>
      </c>
      <c r="D45" s="36">
        <v>848.64599999999996</v>
      </c>
      <c r="E45" s="36">
        <v>848.98699999999997</v>
      </c>
      <c r="F45" s="37" t="s">
        <v>74</v>
      </c>
      <c r="G45" s="37">
        <v>0.34100000000000003</v>
      </c>
      <c r="I45" s="35" t="s">
        <v>71</v>
      </c>
      <c r="J45" s="38">
        <v>19719233.585000001</v>
      </c>
      <c r="K45" s="38">
        <v>727092.03599999996</v>
      </c>
      <c r="L45" s="38">
        <v>848.64599999999996</v>
      </c>
      <c r="M45" s="38">
        <v>848.98699999999997</v>
      </c>
      <c r="N45" s="38" t="s">
        <v>74</v>
      </c>
      <c r="O45" s="38">
        <v>0.34100000000000003</v>
      </c>
      <c r="Q45" s="35" t="s">
        <v>71</v>
      </c>
      <c r="R45" s="38">
        <v>19719233.585000001</v>
      </c>
      <c r="S45" s="38">
        <v>727092.03599999996</v>
      </c>
      <c r="T45" s="38">
        <v>848.64599999999996</v>
      </c>
      <c r="U45" s="38">
        <v>848.95899999999995</v>
      </c>
      <c r="V45" s="38" t="s">
        <v>74</v>
      </c>
      <c r="W45" s="38">
        <f>Table212[[#This Row],[DEMZ]]-Table212[[#This Row],[KnownZ]]</f>
        <v>0.31299999999998818</v>
      </c>
    </row>
    <row r="46" spans="1:23" x14ac:dyDescent="0.25">
      <c r="A46" s="35" t="s">
        <v>72</v>
      </c>
      <c r="B46" s="36">
        <v>19926503.677999999</v>
      </c>
      <c r="C46" s="36">
        <v>709877.17200000002</v>
      </c>
      <c r="D46" s="36">
        <v>604.39099999999996</v>
      </c>
      <c r="E46" s="36">
        <v>604.72</v>
      </c>
      <c r="F46" s="37" t="s">
        <v>74</v>
      </c>
      <c r="G46" s="37">
        <v>0.32900000000000001</v>
      </c>
      <c r="I46" s="35" t="s">
        <v>72</v>
      </c>
      <c r="J46" s="38">
        <v>19926503.677999999</v>
      </c>
      <c r="K46" s="38">
        <v>709877.17200000002</v>
      </c>
      <c r="L46" s="38">
        <v>604.39099999999996</v>
      </c>
      <c r="M46" s="38">
        <v>604.79999999999995</v>
      </c>
      <c r="N46" s="38" t="s">
        <v>74</v>
      </c>
      <c r="O46" s="38">
        <v>0.40899999999999997</v>
      </c>
      <c r="Q46" s="35" t="s">
        <v>72</v>
      </c>
      <c r="R46" s="38">
        <v>19926503.677999999</v>
      </c>
      <c r="S46" s="38">
        <v>709877.17200000002</v>
      </c>
      <c r="T46" s="38">
        <v>604.39099999999996</v>
      </c>
      <c r="U46" s="38">
        <v>604.81799999999998</v>
      </c>
      <c r="V46" s="38" t="s">
        <v>74</v>
      </c>
      <c r="W46" s="38">
        <f>Table212[[#This Row],[DEMZ]]-Table212[[#This Row],[KnownZ]]</f>
        <v>0.42700000000002092</v>
      </c>
    </row>
    <row r="47" spans="1:23" x14ac:dyDescent="0.25">
      <c r="A47" s="35" t="s">
        <v>73</v>
      </c>
      <c r="B47" s="36">
        <v>19713904.791999999</v>
      </c>
      <c r="C47" s="36">
        <v>813554.26500000001</v>
      </c>
      <c r="D47" s="36">
        <v>723.32500000000005</v>
      </c>
      <c r="E47" s="36">
        <v>723.84</v>
      </c>
      <c r="F47" s="37" t="s">
        <v>74</v>
      </c>
      <c r="G47" s="37">
        <v>0.51500000000000001</v>
      </c>
      <c r="I47" s="35" t="s">
        <v>73</v>
      </c>
      <c r="J47" s="38">
        <v>19713904.791999999</v>
      </c>
      <c r="K47" s="38">
        <v>813554.26500000001</v>
      </c>
      <c r="L47" s="38">
        <v>723.32500000000005</v>
      </c>
      <c r="M47" s="38">
        <v>723.84</v>
      </c>
      <c r="N47" s="38" t="s">
        <v>74</v>
      </c>
      <c r="O47" s="38">
        <v>0.51500000000000001</v>
      </c>
      <c r="Q47" s="35" t="s">
        <v>73</v>
      </c>
      <c r="R47" s="38">
        <v>19713904.791999999</v>
      </c>
      <c r="S47" s="38">
        <v>813554.26500000001</v>
      </c>
      <c r="T47" s="38">
        <v>723.32500000000005</v>
      </c>
      <c r="U47" s="38">
        <v>723.83</v>
      </c>
      <c r="V47" s="38" t="s">
        <v>74</v>
      </c>
      <c r="W47" s="38">
        <f>Table212[[#This Row],[DEMZ]]-Table212[[#This Row],[KnownZ]]</f>
        <v>0.50499999999999545</v>
      </c>
    </row>
    <row r="49" spans="7:15" x14ac:dyDescent="0.25">
      <c r="G49" s="1"/>
    </row>
    <row r="50" spans="7:15" x14ac:dyDescent="0.25">
      <c r="G50" s="1"/>
      <c r="O50" s="1"/>
    </row>
    <row r="51" spans="7:15" x14ac:dyDescent="0.25">
      <c r="G51" s="1"/>
      <c r="O51" s="1"/>
    </row>
    <row r="52" spans="7:15" x14ac:dyDescent="0.25">
      <c r="G52" s="1"/>
      <c r="O52" s="1"/>
    </row>
    <row r="53" spans="7:15" x14ac:dyDescent="0.25">
      <c r="G53" s="1"/>
      <c r="O53" s="1"/>
    </row>
    <row r="54" spans="7:15" x14ac:dyDescent="0.25">
      <c r="G54" s="1"/>
      <c r="O54" s="1"/>
    </row>
    <row r="55" spans="7:15" x14ac:dyDescent="0.25">
      <c r="G55" s="1"/>
      <c r="O55" s="1"/>
    </row>
    <row r="56" spans="7:15" x14ac:dyDescent="0.25">
      <c r="G56" s="1"/>
      <c r="O56" s="1"/>
    </row>
    <row r="57" spans="7:15" x14ac:dyDescent="0.25">
      <c r="G57" s="1"/>
      <c r="O57" s="1"/>
    </row>
    <row r="58" spans="7:15" x14ac:dyDescent="0.25">
      <c r="G58" s="1"/>
      <c r="O58" s="1"/>
    </row>
    <row r="59" spans="7:15" x14ac:dyDescent="0.25">
      <c r="G59" s="1"/>
      <c r="O59" s="1"/>
    </row>
    <row r="60" spans="7:15" x14ac:dyDescent="0.25">
      <c r="G60" s="1"/>
      <c r="O60" s="1"/>
    </row>
    <row r="61" spans="7:15" x14ac:dyDescent="0.25">
      <c r="G61" s="1"/>
      <c r="O61" s="1"/>
    </row>
    <row r="62" spans="7:15" x14ac:dyDescent="0.25">
      <c r="G62" s="1"/>
      <c r="O62" s="1"/>
    </row>
    <row r="63" spans="7:15" x14ac:dyDescent="0.25">
      <c r="G63" s="1"/>
      <c r="O63" s="1"/>
    </row>
    <row r="64" spans="7:15" x14ac:dyDescent="0.25">
      <c r="G64" s="1"/>
      <c r="O64" s="1"/>
    </row>
    <row r="65" spans="7:15" x14ac:dyDescent="0.25">
      <c r="G65" s="1"/>
      <c r="O65" s="1"/>
    </row>
    <row r="66" spans="7:15" x14ac:dyDescent="0.25">
      <c r="G66" s="1"/>
      <c r="O66" s="1"/>
    </row>
    <row r="67" spans="7:15" x14ac:dyDescent="0.25">
      <c r="G67" s="1"/>
      <c r="O67" s="1"/>
    </row>
    <row r="68" spans="7:15" x14ac:dyDescent="0.25">
      <c r="G68" s="1"/>
      <c r="O68" s="1"/>
    </row>
    <row r="69" spans="7:15" x14ac:dyDescent="0.25">
      <c r="G69" s="1"/>
      <c r="O69" s="1"/>
    </row>
    <row r="70" spans="7:15" x14ac:dyDescent="0.25">
      <c r="G70" s="1"/>
      <c r="O70" s="1"/>
    </row>
    <row r="71" spans="7:15" x14ac:dyDescent="0.25">
      <c r="G71" s="1"/>
      <c r="O71" s="1"/>
    </row>
    <row r="72" spans="7:15" x14ac:dyDescent="0.25">
      <c r="G72" s="1"/>
      <c r="O72" s="1"/>
    </row>
    <row r="73" spans="7:15" x14ac:dyDescent="0.25">
      <c r="G73" s="1"/>
      <c r="O73" s="1"/>
    </row>
    <row r="74" spans="7:15" x14ac:dyDescent="0.25">
      <c r="G74" s="1"/>
      <c r="O74" s="1"/>
    </row>
    <row r="75" spans="7:15" x14ac:dyDescent="0.25">
      <c r="G75" s="1"/>
      <c r="O75" s="1"/>
    </row>
    <row r="76" spans="7:15" x14ac:dyDescent="0.25">
      <c r="G76" s="1"/>
      <c r="O76" s="1"/>
    </row>
    <row r="77" spans="7:15" x14ac:dyDescent="0.25">
      <c r="G77" s="1"/>
      <c r="O77" s="1"/>
    </row>
    <row r="78" spans="7:15" x14ac:dyDescent="0.25">
      <c r="G78" s="1"/>
      <c r="O78" s="1"/>
    </row>
    <row r="79" spans="7:15" x14ac:dyDescent="0.25">
      <c r="G79" s="1"/>
      <c r="O79" s="1"/>
    </row>
    <row r="80" spans="7:15" x14ac:dyDescent="0.25">
      <c r="G80" s="1"/>
      <c r="O80" s="1"/>
    </row>
    <row r="81" spans="7:15" x14ac:dyDescent="0.25">
      <c r="G81" s="1"/>
      <c r="O81" s="1"/>
    </row>
    <row r="82" spans="7:15" x14ac:dyDescent="0.25">
      <c r="G82" s="1"/>
      <c r="O82" s="1"/>
    </row>
    <row r="83" spans="7:15" x14ac:dyDescent="0.25">
      <c r="G83" s="1"/>
      <c r="O83" s="1"/>
    </row>
    <row r="84" spans="7:15" x14ac:dyDescent="0.25">
      <c r="G84" s="1"/>
      <c r="O84" s="1"/>
    </row>
    <row r="85" spans="7:15" x14ac:dyDescent="0.25">
      <c r="G85" s="1"/>
      <c r="O85" s="1"/>
    </row>
    <row r="86" spans="7:15" x14ac:dyDescent="0.25">
      <c r="G86" s="1"/>
      <c r="O86" s="1"/>
    </row>
    <row r="87" spans="7:15" x14ac:dyDescent="0.25">
      <c r="G87" s="1"/>
      <c r="O87" s="1"/>
    </row>
    <row r="88" spans="7:15" x14ac:dyDescent="0.25">
      <c r="G88" s="1"/>
      <c r="O88" s="1"/>
    </row>
    <row r="89" spans="7:15" x14ac:dyDescent="0.25">
      <c r="G89" s="1"/>
      <c r="O89" s="1"/>
    </row>
    <row r="90" spans="7:15" x14ac:dyDescent="0.25">
      <c r="G90" s="1"/>
      <c r="O90" s="1"/>
    </row>
    <row r="91" spans="7:15" x14ac:dyDescent="0.25">
      <c r="G91" s="1"/>
      <c r="O91" s="1"/>
    </row>
    <row r="92" spans="7:15" x14ac:dyDescent="0.25">
      <c r="G92" s="1"/>
      <c r="O92" s="1"/>
    </row>
    <row r="93" spans="7:15" x14ac:dyDescent="0.25">
      <c r="G93" s="1"/>
      <c r="O93" s="1"/>
    </row>
    <row r="94" spans="7:15" x14ac:dyDescent="0.25">
      <c r="O94" s="1"/>
    </row>
    <row r="95" spans="7:15" x14ac:dyDescent="0.25">
      <c r="O95" s="1"/>
    </row>
    <row r="96" spans="7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  <row r="127" spans="15:15" x14ac:dyDescent="0.25">
      <c r="O127" s="1"/>
    </row>
    <row r="128" spans="15:15" x14ac:dyDescent="0.25">
      <c r="O128" s="1"/>
    </row>
    <row r="129" spans="15:15" x14ac:dyDescent="0.25">
      <c r="O129" s="1"/>
    </row>
    <row r="130" spans="15:15" x14ac:dyDescent="0.25">
      <c r="O130" s="1"/>
    </row>
    <row r="131" spans="15:15" x14ac:dyDescent="0.25">
      <c r="O131" s="1"/>
    </row>
    <row r="132" spans="15:15" x14ac:dyDescent="0.25">
      <c r="O132" s="1"/>
    </row>
    <row r="133" spans="15:15" x14ac:dyDescent="0.25">
      <c r="O133" s="1"/>
    </row>
    <row r="134" spans="15:15" x14ac:dyDescent="0.25">
      <c r="O134" s="1"/>
    </row>
    <row r="135" spans="15:15" x14ac:dyDescent="0.25">
      <c r="O135" s="1"/>
    </row>
    <row r="136" spans="15:15" x14ac:dyDescent="0.25">
      <c r="O136" s="1"/>
    </row>
    <row r="137" spans="15:15" x14ac:dyDescent="0.25">
      <c r="O137" s="1"/>
    </row>
    <row r="138" spans="15:15" x14ac:dyDescent="0.25">
      <c r="O138" s="1"/>
    </row>
    <row r="139" spans="15:15" x14ac:dyDescent="0.25">
      <c r="O139" s="1"/>
    </row>
    <row r="140" spans="15:15" x14ac:dyDescent="0.25">
      <c r="O140" s="1"/>
    </row>
    <row r="141" spans="15:15" x14ac:dyDescent="0.25">
      <c r="O141" s="1"/>
    </row>
    <row r="142" spans="15:15" x14ac:dyDescent="0.25">
      <c r="O142" s="1"/>
    </row>
    <row r="143" spans="15:15" x14ac:dyDescent="0.25">
      <c r="O143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activeCell="L39" sqref="L39"/>
    </sheetView>
  </sheetViews>
  <sheetFormatPr defaultRowHeight="15" x14ac:dyDescent="0.25"/>
  <cols>
    <col min="1" max="1" width="12.85546875" style="23" bestFit="1" customWidth="1"/>
    <col min="2" max="2" width="12.5703125" style="28" bestFit="1" customWidth="1"/>
    <col min="3" max="3" width="13.85546875" style="28" bestFit="1" customWidth="1"/>
    <col min="4" max="4" width="13.42578125" style="28" bestFit="1" customWidth="1"/>
    <col min="5" max="5" width="12.28515625" style="28" bestFit="1" customWidth="1"/>
    <col min="6" max="6" width="16.42578125" style="23" bestFit="1" customWidth="1"/>
    <col min="7" max="7" width="11.85546875" style="28" bestFit="1" customWidth="1"/>
    <col min="8" max="8" width="9.85546875" style="28" bestFit="1" customWidth="1"/>
    <col min="9" max="9" width="2.7109375" style="23" customWidth="1"/>
    <col min="10" max="10" width="12.85546875" style="23" bestFit="1" customWidth="1"/>
    <col min="11" max="11" width="12.5703125" style="23" bestFit="1" customWidth="1"/>
    <col min="12" max="12" width="13.85546875" style="23" bestFit="1" customWidth="1"/>
    <col min="13" max="13" width="13.42578125" style="23" bestFit="1" customWidth="1"/>
    <col min="14" max="14" width="12.28515625" style="23" bestFit="1" customWidth="1"/>
    <col min="15" max="15" width="16.42578125" style="23" bestFit="1" customWidth="1"/>
    <col min="16" max="16" width="11.85546875" style="23" bestFit="1" customWidth="1"/>
    <col min="17" max="17" width="9.85546875" style="23" bestFit="1" customWidth="1"/>
    <col min="18" max="18" width="2.7109375" style="23" customWidth="1"/>
    <col min="19" max="19" width="12.85546875" style="23" bestFit="1" customWidth="1"/>
    <col min="20" max="20" width="12.5703125" style="28" bestFit="1" customWidth="1"/>
    <col min="21" max="21" width="13.85546875" style="28" bestFit="1" customWidth="1"/>
    <col min="22" max="22" width="13.42578125" style="28" bestFit="1" customWidth="1"/>
    <col min="23" max="23" width="12.28515625" style="28" bestFit="1" customWidth="1"/>
    <col min="24" max="24" width="16.42578125" style="23" bestFit="1" customWidth="1"/>
    <col min="25" max="25" width="11.85546875" style="28" bestFit="1" customWidth="1"/>
    <col min="26" max="26" width="2.7109375" style="23" customWidth="1"/>
    <col min="27" max="27" width="18.140625" style="23" bestFit="1" customWidth="1"/>
    <col min="28" max="28" width="8.140625" style="23" bestFit="1" customWidth="1"/>
    <col min="29" max="16384" width="9.140625" style="23"/>
  </cols>
  <sheetData>
    <row r="1" spans="1:28" x14ac:dyDescent="0.25">
      <c r="A1" s="34" t="s">
        <v>12</v>
      </c>
      <c r="B1" s="34"/>
      <c r="C1" s="34"/>
      <c r="D1" s="34"/>
      <c r="E1" s="34"/>
      <c r="F1" s="34"/>
      <c r="G1" s="34"/>
      <c r="H1" s="34"/>
      <c r="I1" s="13"/>
      <c r="J1" s="34" t="s">
        <v>26</v>
      </c>
      <c r="K1" s="34"/>
      <c r="L1" s="34"/>
      <c r="M1" s="34"/>
      <c r="N1" s="34"/>
      <c r="O1" s="34"/>
      <c r="P1" s="34"/>
      <c r="Q1" s="34"/>
      <c r="R1" s="13"/>
      <c r="S1" s="29" t="s">
        <v>111</v>
      </c>
      <c r="T1" s="29"/>
      <c r="U1" s="29"/>
      <c r="V1" s="29"/>
      <c r="W1" s="29"/>
      <c r="X1" s="29"/>
      <c r="Y1" s="30"/>
      <c r="Z1" s="21"/>
      <c r="AA1" s="2" t="s">
        <v>13</v>
      </c>
      <c r="AB1" s="22">
        <f>_xlfn.PERCENTILE.INC(H:H, 0.95)</f>
        <v>0.44979999999999987</v>
      </c>
    </row>
    <row r="2" spans="1:28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5" t="s">
        <v>7</v>
      </c>
      <c r="I2" s="13"/>
      <c r="J2" s="14" t="s">
        <v>0</v>
      </c>
      <c r="K2" s="15" t="s">
        <v>1</v>
      </c>
      <c r="L2" s="15" t="s">
        <v>2</v>
      </c>
      <c r="M2" s="15" t="s">
        <v>3</v>
      </c>
      <c r="N2" s="15" t="s">
        <v>11</v>
      </c>
      <c r="O2" s="15" t="s">
        <v>5</v>
      </c>
      <c r="P2" s="16" t="s">
        <v>6</v>
      </c>
      <c r="Q2" s="15" t="s">
        <v>7</v>
      </c>
      <c r="R2" s="13"/>
      <c r="S2" s="24" t="s">
        <v>0</v>
      </c>
      <c r="T2" s="15" t="s">
        <v>1</v>
      </c>
      <c r="U2" s="15" t="s">
        <v>2</v>
      </c>
      <c r="V2" s="15" t="s">
        <v>3</v>
      </c>
      <c r="W2" s="15" t="s">
        <v>4</v>
      </c>
      <c r="X2" s="25" t="s">
        <v>5</v>
      </c>
      <c r="Y2" s="16" t="s">
        <v>6</v>
      </c>
      <c r="Z2" s="21"/>
    </row>
    <row r="3" spans="1:28" x14ac:dyDescent="0.25">
      <c r="A3" s="6" t="s">
        <v>75</v>
      </c>
      <c r="B3" s="19">
        <v>19863232.283</v>
      </c>
      <c r="C3" s="19">
        <v>736543.88500000001</v>
      </c>
      <c r="D3" s="19">
        <v>676.09699999999998</v>
      </c>
      <c r="E3" s="19">
        <v>676.11599999999999</v>
      </c>
      <c r="F3" s="9" t="s">
        <v>110</v>
      </c>
      <c r="G3" s="8">
        <v>1.9E-2</v>
      </c>
      <c r="H3" s="9">
        <v>1.9E-2</v>
      </c>
      <c r="I3" s="13"/>
      <c r="J3" s="6" t="s">
        <v>75</v>
      </c>
      <c r="K3" s="19">
        <v>19863232.283</v>
      </c>
      <c r="L3" s="19">
        <v>736543.88500000001</v>
      </c>
      <c r="M3" s="19">
        <v>676.09699999999998</v>
      </c>
      <c r="N3" s="19">
        <v>676.12199999999996</v>
      </c>
      <c r="O3" s="9" t="s">
        <v>110</v>
      </c>
      <c r="P3" s="8">
        <f>Table37[[#This Row],[DEMZ]]-Table37[[#This Row],[KnownZ]]</f>
        <v>2.4999999999977263E-2</v>
      </c>
      <c r="Q3" s="9">
        <f>ABS(Table37[[#This Row],[DeltaZ]])</f>
        <v>2.4999999999977263E-2</v>
      </c>
      <c r="R3" s="13"/>
      <c r="S3" s="6" t="s">
        <v>81</v>
      </c>
      <c r="T3" s="19">
        <v>19797325.973000001</v>
      </c>
      <c r="U3" s="19">
        <v>787463.82700000005</v>
      </c>
      <c r="V3" s="19">
        <v>645.51199999999994</v>
      </c>
      <c r="W3" s="19">
        <v>645.99199999999996</v>
      </c>
      <c r="X3" s="9" t="s">
        <v>110</v>
      </c>
      <c r="Y3" s="8">
        <v>0.48</v>
      </c>
      <c r="Z3" s="21"/>
    </row>
    <row r="4" spans="1:28" x14ac:dyDescent="0.25">
      <c r="A4" s="6" t="s">
        <v>76</v>
      </c>
      <c r="B4" s="19">
        <v>19797513.190000001</v>
      </c>
      <c r="C4" s="19">
        <v>737669.11499999999</v>
      </c>
      <c r="D4" s="19">
        <v>833.81500000000005</v>
      </c>
      <c r="E4" s="19">
        <v>833.83900000000006</v>
      </c>
      <c r="F4" s="9" t="s">
        <v>110</v>
      </c>
      <c r="G4" s="8">
        <v>2.4E-2</v>
      </c>
      <c r="H4" s="9">
        <v>2.4E-2</v>
      </c>
      <c r="I4" s="13"/>
      <c r="J4" s="6" t="s">
        <v>76</v>
      </c>
      <c r="K4" s="19">
        <v>19797513.190000001</v>
      </c>
      <c r="L4" s="19">
        <v>737669.11499999999</v>
      </c>
      <c r="M4" s="19">
        <v>833.81500000000005</v>
      </c>
      <c r="N4" s="19">
        <v>833.83799999999997</v>
      </c>
      <c r="O4" s="9" t="s">
        <v>110</v>
      </c>
      <c r="P4" s="8">
        <f>Table37[[#This Row],[DEMZ]]-Table37[[#This Row],[KnownZ]]</f>
        <v>2.299999999991087E-2</v>
      </c>
      <c r="Q4" s="9">
        <f>ABS(Table37[[#This Row],[DeltaZ]])</f>
        <v>2.299999999991087E-2</v>
      </c>
      <c r="R4" s="13"/>
      <c r="S4" s="6" t="s">
        <v>108</v>
      </c>
      <c r="T4" s="19">
        <v>19788646.311999999</v>
      </c>
      <c r="U4" s="19">
        <v>717073.59100000001</v>
      </c>
      <c r="V4" s="19">
        <v>837.10500000000002</v>
      </c>
      <c r="W4" s="19">
        <v>837.58</v>
      </c>
      <c r="X4" s="19" t="s">
        <v>110</v>
      </c>
      <c r="Y4" s="19">
        <v>0.47499999999999998</v>
      </c>
      <c r="Z4" s="21"/>
    </row>
    <row r="5" spans="1:28" x14ac:dyDescent="0.25">
      <c r="A5" s="6" t="s">
        <v>77</v>
      </c>
      <c r="B5" s="19">
        <v>19905016.25</v>
      </c>
      <c r="C5" s="19">
        <v>695588.42799999996</v>
      </c>
      <c r="D5" s="19">
        <v>663.33399999999995</v>
      </c>
      <c r="E5" s="19">
        <v>663.45299999999997</v>
      </c>
      <c r="F5" s="9" t="s">
        <v>110</v>
      </c>
      <c r="G5" s="8">
        <v>0.11899999999999999</v>
      </c>
      <c r="H5" s="9">
        <v>0.11899999999999999</v>
      </c>
      <c r="I5" s="13"/>
      <c r="J5" s="6" t="s">
        <v>77</v>
      </c>
      <c r="K5" s="19">
        <v>19905016.25</v>
      </c>
      <c r="L5" s="19">
        <v>695588.42799999996</v>
      </c>
      <c r="M5" s="19">
        <v>663.33399999999995</v>
      </c>
      <c r="N5" s="19">
        <v>663.42600000000004</v>
      </c>
      <c r="O5" s="9" t="s">
        <v>110</v>
      </c>
      <c r="P5" s="8">
        <f>Table37[[#This Row],[DEMZ]]-Table37[[#This Row],[KnownZ]]</f>
        <v>9.2000000000098225E-2</v>
      </c>
      <c r="Q5" s="9">
        <f>ABS(Table37[[#This Row],[DeltaZ]])</f>
        <v>9.2000000000098225E-2</v>
      </c>
      <c r="R5" s="13"/>
      <c r="S5" s="6"/>
      <c r="T5" s="19"/>
      <c r="U5" s="19"/>
      <c r="V5" s="19"/>
      <c r="W5" s="19"/>
      <c r="X5" s="19"/>
      <c r="Y5" s="19"/>
      <c r="Z5" s="21"/>
    </row>
    <row r="6" spans="1:28" x14ac:dyDescent="0.25">
      <c r="A6" s="6" t="s">
        <v>78</v>
      </c>
      <c r="B6" s="19">
        <v>19715377.452</v>
      </c>
      <c r="C6" s="19">
        <v>732326.41500000004</v>
      </c>
      <c r="D6" s="19">
        <v>770.31799999999998</v>
      </c>
      <c r="E6" s="19">
        <v>770.43</v>
      </c>
      <c r="F6" s="9" t="s">
        <v>110</v>
      </c>
      <c r="G6" s="8">
        <v>0.112</v>
      </c>
      <c r="H6" s="9">
        <v>0.112</v>
      </c>
      <c r="I6" s="13"/>
      <c r="J6" s="6" t="s">
        <v>78</v>
      </c>
      <c r="K6" s="19">
        <v>19715377.452</v>
      </c>
      <c r="L6" s="19">
        <v>732326.41500000004</v>
      </c>
      <c r="M6" s="19">
        <v>770.31799999999998</v>
      </c>
      <c r="N6" s="19">
        <v>770.51099999999997</v>
      </c>
      <c r="O6" s="9" t="s">
        <v>110</v>
      </c>
      <c r="P6" s="8">
        <f>Table37[[#This Row],[DEMZ]]-Table37[[#This Row],[KnownZ]]</f>
        <v>0.19299999999998363</v>
      </c>
      <c r="Q6" s="9">
        <f>ABS(Table37[[#This Row],[DeltaZ]])</f>
        <v>0.19299999999998363</v>
      </c>
      <c r="R6" s="13"/>
      <c r="S6" s="6"/>
      <c r="T6" s="19"/>
      <c r="U6" s="19"/>
      <c r="V6" s="19"/>
      <c r="W6" s="19"/>
      <c r="X6" s="19"/>
      <c r="Y6" s="19"/>
      <c r="Z6" s="21"/>
    </row>
    <row r="7" spans="1:28" x14ac:dyDescent="0.25">
      <c r="A7" s="6" t="s">
        <v>79</v>
      </c>
      <c r="B7" s="19">
        <v>19740053.574000001</v>
      </c>
      <c r="C7" s="19">
        <v>716720.79599999997</v>
      </c>
      <c r="D7" s="19">
        <v>835.524</v>
      </c>
      <c r="E7" s="19">
        <v>835.68600000000004</v>
      </c>
      <c r="F7" s="9" t="s">
        <v>110</v>
      </c>
      <c r="G7" s="8">
        <v>0.16200000000000001</v>
      </c>
      <c r="H7" s="9">
        <v>0.16200000000000001</v>
      </c>
      <c r="I7" s="13"/>
      <c r="J7" s="6" t="s">
        <v>79</v>
      </c>
      <c r="K7" s="19">
        <v>19740053.574000001</v>
      </c>
      <c r="L7" s="19">
        <v>716720.79599999997</v>
      </c>
      <c r="M7" s="19">
        <v>835.524</v>
      </c>
      <c r="N7" s="19">
        <v>835.70299999999997</v>
      </c>
      <c r="O7" s="9" t="s">
        <v>110</v>
      </c>
      <c r="P7" s="8">
        <f>Table37[[#This Row],[DEMZ]]-Table37[[#This Row],[KnownZ]]</f>
        <v>0.17899999999997362</v>
      </c>
      <c r="Q7" s="9">
        <f>ABS(Table37[[#This Row],[DeltaZ]])</f>
        <v>0.17899999999997362</v>
      </c>
      <c r="R7" s="13"/>
      <c r="S7" s="6"/>
      <c r="T7" s="19"/>
      <c r="U7" s="19"/>
      <c r="V7" s="19"/>
      <c r="W7" s="19"/>
      <c r="X7" s="19"/>
      <c r="Y7" s="19"/>
      <c r="Z7" s="21"/>
    </row>
    <row r="8" spans="1:28" x14ac:dyDescent="0.25">
      <c r="A8" s="6" t="s">
        <v>80</v>
      </c>
      <c r="B8" s="19">
        <v>19841723.633000001</v>
      </c>
      <c r="C8" s="19">
        <v>694554.85600000003</v>
      </c>
      <c r="D8" s="19">
        <v>750.78599999999994</v>
      </c>
      <c r="E8" s="19">
        <v>750.84</v>
      </c>
      <c r="F8" s="9" t="s">
        <v>110</v>
      </c>
      <c r="G8" s="8">
        <v>5.3999999999999999E-2</v>
      </c>
      <c r="H8" s="9">
        <v>5.3999999999999999E-2</v>
      </c>
      <c r="I8" s="13"/>
      <c r="J8" s="6" t="s">
        <v>80</v>
      </c>
      <c r="K8" s="19">
        <v>19841723.633000001</v>
      </c>
      <c r="L8" s="19">
        <v>694554.85600000003</v>
      </c>
      <c r="M8" s="19">
        <v>750.78599999999994</v>
      </c>
      <c r="N8" s="19">
        <v>750.80499999999995</v>
      </c>
      <c r="O8" s="9" t="s">
        <v>110</v>
      </c>
      <c r="P8" s="8">
        <f>Table37[[#This Row],[DEMZ]]-Table37[[#This Row],[KnownZ]]</f>
        <v>1.9000000000005457E-2</v>
      </c>
      <c r="Q8" s="9">
        <f>ABS(Table37[[#This Row],[DeltaZ]])</f>
        <v>1.9000000000005457E-2</v>
      </c>
      <c r="R8" s="13"/>
      <c r="S8" s="6"/>
      <c r="T8" s="19"/>
      <c r="U8" s="19"/>
      <c r="V8" s="19"/>
      <c r="W8" s="19"/>
      <c r="X8" s="19"/>
      <c r="Y8" s="19"/>
      <c r="Z8" s="21"/>
    </row>
    <row r="9" spans="1:28" x14ac:dyDescent="0.25">
      <c r="A9" s="6" t="s">
        <v>81</v>
      </c>
      <c r="B9" s="19">
        <v>19797325.973000001</v>
      </c>
      <c r="C9" s="19">
        <v>787463.82700000005</v>
      </c>
      <c r="D9" s="19">
        <v>645.51199999999994</v>
      </c>
      <c r="E9" s="19">
        <v>645.99199999999996</v>
      </c>
      <c r="F9" s="9" t="s">
        <v>110</v>
      </c>
      <c r="G9" s="8">
        <v>0.48</v>
      </c>
      <c r="H9" s="9">
        <v>0.48</v>
      </c>
      <c r="I9" s="13"/>
      <c r="J9" s="6" t="s">
        <v>81</v>
      </c>
      <c r="K9" s="19">
        <v>19797325.973000001</v>
      </c>
      <c r="L9" s="19">
        <v>787463.82700000005</v>
      </c>
      <c r="M9" s="19">
        <v>645.51199999999994</v>
      </c>
      <c r="N9" s="19">
        <v>645.97799999999995</v>
      </c>
      <c r="O9" s="9" t="s">
        <v>110</v>
      </c>
      <c r="P9" s="8">
        <f>Table37[[#This Row],[DEMZ]]-Table37[[#This Row],[KnownZ]]</f>
        <v>0.46600000000000819</v>
      </c>
      <c r="Q9" s="9">
        <f>ABS(Table37[[#This Row],[DeltaZ]])</f>
        <v>0.46600000000000819</v>
      </c>
      <c r="R9" s="13"/>
      <c r="S9" s="6"/>
      <c r="T9" s="19"/>
      <c r="U9" s="19"/>
      <c r="V9" s="19"/>
      <c r="W9" s="19"/>
      <c r="X9" s="19"/>
      <c r="Y9" s="19"/>
      <c r="Z9" s="21"/>
    </row>
    <row r="10" spans="1:28" x14ac:dyDescent="0.25">
      <c r="A10" s="6" t="s">
        <v>82</v>
      </c>
      <c r="B10" s="19">
        <v>19728660.440000001</v>
      </c>
      <c r="C10" s="19">
        <v>823726.90700000001</v>
      </c>
      <c r="D10" s="19">
        <v>672.48800000000006</v>
      </c>
      <c r="E10" s="19">
        <v>672.59</v>
      </c>
      <c r="F10" s="9" t="s">
        <v>110</v>
      </c>
      <c r="G10" s="8">
        <v>0.10199999999999999</v>
      </c>
      <c r="H10" s="9">
        <v>0.10199999999999999</v>
      </c>
      <c r="I10" s="13"/>
      <c r="J10" s="6" t="s">
        <v>82</v>
      </c>
      <c r="K10" s="19">
        <v>19728660.440000001</v>
      </c>
      <c r="L10" s="19">
        <v>823726.90700000001</v>
      </c>
      <c r="M10" s="19">
        <v>672.48800000000006</v>
      </c>
      <c r="N10" s="19">
        <v>672.601</v>
      </c>
      <c r="O10" s="9" t="s">
        <v>110</v>
      </c>
      <c r="P10" s="8">
        <f>Table37[[#This Row],[DEMZ]]-Table37[[#This Row],[KnownZ]]</f>
        <v>0.1129999999999427</v>
      </c>
      <c r="Q10" s="9">
        <f>ABS(Table37[[#This Row],[DeltaZ]])</f>
        <v>0.1129999999999427</v>
      </c>
      <c r="R10" s="13"/>
      <c r="S10" s="6"/>
      <c r="T10" s="19"/>
      <c r="U10" s="19"/>
      <c r="V10" s="19"/>
      <c r="W10" s="19"/>
      <c r="X10" s="19"/>
      <c r="Y10" s="19"/>
      <c r="Z10" s="21"/>
    </row>
    <row r="11" spans="1:28" x14ac:dyDescent="0.25">
      <c r="A11" s="6" t="s">
        <v>83</v>
      </c>
      <c r="B11" s="19">
        <v>19796071.826000001</v>
      </c>
      <c r="C11" s="19">
        <v>704043.772</v>
      </c>
      <c r="D11" s="19">
        <v>845.1</v>
      </c>
      <c r="E11" s="19">
        <v>845.13400000000001</v>
      </c>
      <c r="F11" s="9" t="s">
        <v>110</v>
      </c>
      <c r="G11" s="8">
        <v>3.4000000000000002E-2</v>
      </c>
      <c r="H11" s="9">
        <v>3.4000000000000002E-2</v>
      </c>
      <c r="I11" s="13"/>
      <c r="J11" s="6" t="s">
        <v>83</v>
      </c>
      <c r="K11" s="19">
        <v>19796071.826000001</v>
      </c>
      <c r="L11" s="19">
        <v>704043.772</v>
      </c>
      <c r="M11" s="19">
        <v>845.1</v>
      </c>
      <c r="N11" s="19">
        <v>845.10699999999997</v>
      </c>
      <c r="O11" s="9" t="s">
        <v>110</v>
      </c>
      <c r="P11" s="8">
        <f>Table37[[#This Row],[DEMZ]]-Table37[[#This Row],[KnownZ]]</f>
        <v>6.9999999999481588E-3</v>
      </c>
      <c r="Q11" s="9">
        <f>ABS(Table37[[#This Row],[DeltaZ]])</f>
        <v>6.9999999999481588E-3</v>
      </c>
      <c r="R11" s="13"/>
      <c r="S11" s="6"/>
      <c r="T11" s="19"/>
      <c r="U11" s="19"/>
      <c r="V11" s="19"/>
      <c r="W11" s="19"/>
      <c r="X11" s="19"/>
      <c r="Y11" s="19"/>
      <c r="Z11" s="26"/>
    </row>
    <row r="12" spans="1:28" x14ac:dyDescent="0.25">
      <c r="A12" s="6" t="s">
        <v>84</v>
      </c>
      <c r="B12" s="19">
        <v>19815501.895</v>
      </c>
      <c r="C12" s="19">
        <v>765816.93599999999</v>
      </c>
      <c r="D12" s="19">
        <v>657.26599999999996</v>
      </c>
      <c r="E12" s="19">
        <v>657.697</v>
      </c>
      <c r="F12" s="9" t="s">
        <v>110</v>
      </c>
      <c r="G12" s="8">
        <v>0.43099999999999999</v>
      </c>
      <c r="H12" s="9">
        <v>0.43099999999999999</v>
      </c>
      <c r="I12" s="13"/>
      <c r="J12" s="6" t="s">
        <v>84</v>
      </c>
      <c r="K12" s="19">
        <v>19815501.895</v>
      </c>
      <c r="L12" s="19">
        <v>765816.93599999999</v>
      </c>
      <c r="M12" s="19">
        <v>657.26599999999996</v>
      </c>
      <c r="N12" s="19">
        <v>657.72699999999998</v>
      </c>
      <c r="O12" s="9" t="s">
        <v>110</v>
      </c>
      <c r="P12" s="8">
        <f>Table37[[#This Row],[DEMZ]]-Table37[[#This Row],[KnownZ]]</f>
        <v>0.46100000000001273</v>
      </c>
      <c r="Q12" s="9">
        <f>ABS(Table37[[#This Row],[DeltaZ]])</f>
        <v>0.46100000000001273</v>
      </c>
      <c r="R12" s="13"/>
      <c r="S12" s="6"/>
      <c r="T12" s="19"/>
      <c r="U12" s="19"/>
      <c r="V12" s="19"/>
      <c r="W12" s="19"/>
      <c r="X12" s="19"/>
      <c r="Y12" s="19"/>
      <c r="Z12" s="26"/>
    </row>
    <row r="13" spans="1:28" x14ac:dyDescent="0.25">
      <c r="A13" s="6" t="s">
        <v>85</v>
      </c>
      <c r="B13" s="19">
        <v>19875048.087000001</v>
      </c>
      <c r="C13" s="19">
        <v>694413.77099999995</v>
      </c>
      <c r="D13" s="19">
        <v>757.572</v>
      </c>
      <c r="E13" s="19">
        <v>757.66399999999999</v>
      </c>
      <c r="F13" s="9" t="s">
        <v>110</v>
      </c>
      <c r="G13" s="8">
        <v>9.1999999999999998E-2</v>
      </c>
      <c r="H13" s="9">
        <v>9.1999999999999998E-2</v>
      </c>
      <c r="I13" s="13"/>
      <c r="J13" s="6" t="s">
        <v>85</v>
      </c>
      <c r="K13" s="19">
        <v>19875048.087000001</v>
      </c>
      <c r="L13" s="19">
        <v>694413.77099999995</v>
      </c>
      <c r="M13" s="19">
        <v>757.572</v>
      </c>
      <c r="N13" s="19">
        <v>757.67700000000002</v>
      </c>
      <c r="O13" s="9" t="s">
        <v>110</v>
      </c>
      <c r="P13" s="8">
        <f>Table37[[#This Row],[DEMZ]]-Table37[[#This Row],[KnownZ]]</f>
        <v>0.10500000000001819</v>
      </c>
      <c r="Q13" s="9">
        <f>ABS(Table37[[#This Row],[DeltaZ]])</f>
        <v>0.10500000000001819</v>
      </c>
      <c r="R13" s="13"/>
      <c r="S13" s="6"/>
      <c r="T13" s="19"/>
      <c r="U13" s="19"/>
      <c r="V13" s="19"/>
      <c r="W13" s="19"/>
      <c r="X13" s="19"/>
      <c r="Y13" s="19"/>
      <c r="Z13" s="26"/>
    </row>
    <row r="14" spans="1:28" x14ac:dyDescent="0.25">
      <c r="A14" s="6" t="s">
        <v>86</v>
      </c>
      <c r="B14" s="19">
        <v>19756882.030999999</v>
      </c>
      <c r="C14" s="19">
        <v>786314.29099999997</v>
      </c>
      <c r="D14" s="19">
        <v>714.57899999999995</v>
      </c>
      <c r="E14" s="19">
        <v>715.01800000000003</v>
      </c>
      <c r="F14" s="9" t="s">
        <v>110</v>
      </c>
      <c r="G14" s="8">
        <v>0.439</v>
      </c>
      <c r="H14" s="9">
        <v>0.439</v>
      </c>
      <c r="I14" s="13"/>
      <c r="J14" s="6" t="s">
        <v>86</v>
      </c>
      <c r="K14" s="19">
        <v>19756882.030999999</v>
      </c>
      <c r="L14" s="19">
        <v>786314.29099999997</v>
      </c>
      <c r="M14" s="19">
        <v>714.57899999999995</v>
      </c>
      <c r="N14" s="19">
        <v>715.04600000000005</v>
      </c>
      <c r="O14" s="9" t="s">
        <v>110</v>
      </c>
      <c r="P14" s="8">
        <f>Table37[[#This Row],[DEMZ]]-Table37[[#This Row],[KnownZ]]</f>
        <v>0.46700000000009823</v>
      </c>
      <c r="Q14" s="9">
        <f>ABS(Table37[[#This Row],[DeltaZ]])</f>
        <v>0.46700000000009823</v>
      </c>
      <c r="R14" s="13"/>
      <c r="S14" s="6"/>
      <c r="T14" s="19"/>
      <c r="U14" s="19"/>
      <c r="V14" s="19"/>
      <c r="W14" s="19"/>
      <c r="X14" s="27"/>
      <c r="Y14" s="19"/>
      <c r="Z14" s="26"/>
    </row>
    <row r="15" spans="1:28" x14ac:dyDescent="0.25">
      <c r="A15" s="6" t="s">
        <v>87</v>
      </c>
      <c r="B15" s="19">
        <v>19742200.605</v>
      </c>
      <c r="C15" s="19">
        <v>696717.00399999996</v>
      </c>
      <c r="D15" s="19">
        <v>864.75</v>
      </c>
      <c r="E15" s="19">
        <v>865.15300000000002</v>
      </c>
      <c r="F15" s="9" t="s">
        <v>110</v>
      </c>
      <c r="G15" s="8">
        <v>0.40300000000000002</v>
      </c>
      <c r="H15" s="9">
        <v>0.40300000000000002</v>
      </c>
      <c r="I15" s="13"/>
      <c r="J15" s="6" t="s">
        <v>87</v>
      </c>
      <c r="K15" s="19">
        <v>19742200.605</v>
      </c>
      <c r="L15" s="19">
        <v>696717.00399999996</v>
      </c>
      <c r="M15" s="19">
        <v>864.75</v>
      </c>
      <c r="N15" s="19">
        <v>865.13900000000001</v>
      </c>
      <c r="O15" s="9" t="s">
        <v>110</v>
      </c>
      <c r="P15" s="8">
        <f>Table37[[#This Row],[DEMZ]]-Table37[[#This Row],[KnownZ]]</f>
        <v>0.38900000000001</v>
      </c>
      <c r="Q15" s="9">
        <f>ABS(Table37[[#This Row],[DeltaZ]])</f>
        <v>0.38900000000001</v>
      </c>
      <c r="R15" s="13"/>
      <c r="S15" s="6"/>
      <c r="T15" s="19"/>
      <c r="U15" s="19"/>
      <c r="V15" s="19"/>
      <c r="W15" s="19"/>
      <c r="X15" s="27"/>
      <c r="Y15" s="19"/>
      <c r="Z15" s="26"/>
    </row>
    <row r="16" spans="1:28" x14ac:dyDescent="0.25">
      <c r="A16" s="6" t="s">
        <v>88</v>
      </c>
      <c r="B16" s="19">
        <v>19885105.225000001</v>
      </c>
      <c r="C16" s="19">
        <v>739593.26899999997</v>
      </c>
      <c r="D16" s="19">
        <v>604.04300000000001</v>
      </c>
      <c r="E16" s="19">
        <v>603.90300000000002</v>
      </c>
      <c r="F16" s="9" t="s">
        <v>110</v>
      </c>
      <c r="G16" s="8">
        <v>-0.14000000000000001</v>
      </c>
      <c r="H16" s="9">
        <v>0.14000000000000001</v>
      </c>
      <c r="I16" s="13"/>
      <c r="J16" s="6" t="s">
        <v>88</v>
      </c>
      <c r="K16" s="19">
        <v>19885105.225000001</v>
      </c>
      <c r="L16" s="19">
        <v>739593.26899999997</v>
      </c>
      <c r="M16" s="19">
        <v>604.04300000000001</v>
      </c>
      <c r="N16" s="19">
        <v>603.89300000000003</v>
      </c>
      <c r="O16" s="9" t="s">
        <v>110</v>
      </c>
      <c r="P16" s="8">
        <f>Table37[[#This Row],[DEMZ]]-Table37[[#This Row],[KnownZ]]</f>
        <v>-0.14999999999997726</v>
      </c>
      <c r="Q16" s="9">
        <f>ABS(Table37[[#This Row],[DeltaZ]])</f>
        <v>0.14999999999997726</v>
      </c>
      <c r="R16" s="13"/>
      <c r="S16" s="6"/>
      <c r="T16" s="19"/>
      <c r="U16" s="19"/>
      <c r="V16" s="19"/>
      <c r="W16" s="19"/>
      <c r="X16" s="27"/>
      <c r="Y16" s="19"/>
      <c r="Z16" s="26"/>
    </row>
    <row r="17" spans="1:26" x14ac:dyDescent="0.25">
      <c r="A17" s="6" t="s">
        <v>89</v>
      </c>
      <c r="B17" s="19">
        <v>19736106.975000001</v>
      </c>
      <c r="C17" s="19">
        <v>773227.36899999995</v>
      </c>
      <c r="D17" s="19">
        <v>687.14099999999996</v>
      </c>
      <c r="E17" s="19">
        <v>687.17399999999998</v>
      </c>
      <c r="F17" s="9" t="s">
        <v>110</v>
      </c>
      <c r="G17" s="8">
        <v>3.3000000000000002E-2</v>
      </c>
      <c r="H17" s="9">
        <v>3.3000000000000002E-2</v>
      </c>
      <c r="I17" s="13"/>
      <c r="J17" s="6" t="s">
        <v>89</v>
      </c>
      <c r="K17" s="19">
        <v>19736106.975000001</v>
      </c>
      <c r="L17" s="19">
        <v>773227.36899999995</v>
      </c>
      <c r="M17" s="19">
        <v>687.14099999999996</v>
      </c>
      <c r="N17" s="19">
        <v>687.16399999999999</v>
      </c>
      <c r="O17" s="9" t="s">
        <v>110</v>
      </c>
      <c r="P17" s="8">
        <f>Table37[[#This Row],[DEMZ]]-Table37[[#This Row],[KnownZ]]</f>
        <v>2.3000000000024556E-2</v>
      </c>
      <c r="Q17" s="9">
        <f>ABS(Table37[[#This Row],[DeltaZ]])</f>
        <v>2.3000000000024556E-2</v>
      </c>
      <c r="R17" s="13"/>
      <c r="S17" s="6"/>
      <c r="T17" s="19"/>
      <c r="U17" s="19"/>
      <c r="V17" s="19"/>
      <c r="W17" s="19"/>
      <c r="X17" s="19"/>
      <c r="Y17" s="19"/>
      <c r="Z17" s="26"/>
    </row>
    <row r="18" spans="1:26" x14ac:dyDescent="0.25">
      <c r="A18" s="6" t="s">
        <v>90</v>
      </c>
      <c r="B18" s="19">
        <v>19780587.443</v>
      </c>
      <c r="C18" s="19">
        <v>700652.77399999998</v>
      </c>
      <c r="D18" s="19">
        <v>818.03700000000003</v>
      </c>
      <c r="E18" s="19">
        <v>818.26599999999996</v>
      </c>
      <c r="F18" s="9" t="s">
        <v>110</v>
      </c>
      <c r="G18" s="8">
        <v>0.22900000000000001</v>
      </c>
      <c r="H18" s="9">
        <v>0.22900000000000001</v>
      </c>
      <c r="I18" s="13"/>
      <c r="J18" s="6" t="s">
        <v>90</v>
      </c>
      <c r="K18" s="19">
        <v>19780587.443</v>
      </c>
      <c r="L18" s="19">
        <v>700652.77399999998</v>
      </c>
      <c r="M18" s="19">
        <v>818.03700000000003</v>
      </c>
      <c r="N18" s="19">
        <v>818.28599999999994</v>
      </c>
      <c r="O18" s="9" t="s">
        <v>110</v>
      </c>
      <c r="P18" s="8">
        <f>Table37[[#This Row],[DEMZ]]-Table37[[#This Row],[KnownZ]]</f>
        <v>0.24899999999990996</v>
      </c>
      <c r="Q18" s="9">
        <f>ABS(Table37[[#This Row],[DeltaZ]])</f>
        <v>0.24899999999990996</v>
      </c>
      <c r="R18" s="13"/>
      <c r="S18" s="6"/>
      <c r="T18" s="19"/>
      <c r="U18" s="19"/>
      <c r="V18" s="19"/>
      <c r="W18" s="19"/>
      <c r="X18" s="19"/>
      <c r="Y18" s="19"/>
      <c r="Z18" s="26"/>
    </row>
    <row r="19" spans="1:26" x14ac:dyDescent="0.25">
      <c r="A19" s="6" t="s">
        <v>91</v>
      </c>
      <c r="B19" s="19">
        <v>19716694.079999998</v>
      </c>
      <c r="C19" s="19">
        <v>688990.83200000005</v>
      </c>
      <c r="D19" s="19">
        <v>870.11500000000001</v>
      </c>
      <c r="E19" s="19">
        <v>869.94399999999996</v>
      </c>
      <c r="F19" s="9" t="s">
        <v>110</v>
      </c>
      <c r="G19" s="8">
        <v>-0.17100000000000001</v>
      </c>
      <c r="H19" s="9">
        <v>0.17100000000000001</v>
      </c>
      <c r="I19" s="13"/>
      <c r="J19" s="6" t="s">
        <v>91</v>
      </c>
      <c r="K19" s="19">
        <v>19716694.079999998</v>
      </c>
      <c r="L19" s="19">
        <v>688990.83200000005</v>
      </c>
      <c r="M19" s="19">
        <v>870.11500000000001</v>
      </c>
      <c r="N19" s="19">
        <v>869.92200000000003</v>
      </c>
      <c r="O19" s="9" t="s">
        <v>110</v>
      </c>
      <c r="P19" s="8">
        <f>Table37[[#This Row],[DEMZ]]-Table37[[#This Row],[KnownZ]]</f>
        <v>-0.19299999999998363</v>
      </c>
      <c r="Q19" s="9">
        <f>ABS(Table37[[#This Row],[DeltaZ]])</f>
        <v>0.19299999999998363</v>
      </c>
      <c r="R19" s="13"/>
      <c r="S19" s="6"/>
      <c r="T19" s="19"/>
      <c r="U19" s="19"/>
      <c r="V19" s="19"/>
      <c r="W19" s="19"/>
      <c r="X19" s="19"/>
      <c r="Y19" s="19"/>
      <c r="Z19" s="26"/>
    </row>
    <row r="20" spans="1:26" x14ac:dyDescent="0.25">
      <c r="A20" s="6" t="s">
        <v>92</v>
      </c>
      <c r="B20" s="19">
        <v>19817300.116</v>
      </c>
      <c r="C20" s="19">
        <v>724603.81299999997</v>
      </c>
      <c r="D20" s="19">
        <v>823.58199999999999</v>
      </c>
      <c r="E20" s="19">
        <v>823.81700000000001</v>
      </c>
      <c r="F20" s="9" t="s">
        <v>110</v>
      </c>
      <c r="G20" s="8">
        <v>0.23499999999999999</v>
      </c>
      <c r="H20" s="9">
        <v>0.23499999999999999</v>
      </c>
      <c r="I20" s="13"/>
      <c r="J20" s="6" t="s">
        <v>92</v>
      </c>
      <c r="K20" s="19">
        <v>19817300.116</v>
      </c>
      <c r="L20" s="19">
        <v>724603.81299999997</v>
      </c>
      <c r="M20" s="19">
        <v>823.58199999999999</v>
      </c>
      <c r="N20" s="19">
        <v>823.81100000000004</v>
      </c>
      <c r="O20" s="9" t="s">
        <v>110</v>
      </c>
      <c r="P20" s="8">
        <f>Table37[[#This Row],[DEMZ]]-Table37[[#This Row],[KnownZ]]</f>
        <v>0.22900000000004184</v>
      </c>
      <c r="Q20" s="9">
        <f>ABS(Table37[[#This Row],[DeltaZ]])</f>
        <v>0.22900000000004184</v>
      </c>
      <c r="R20" s="13"/>
      <c r="S20" s="6"/>
      <c r="T20" s="19"/>
      <c r="U20" s="19"/>
      <c r="V20" s="19"/>
      <c r="W20" s="19"/>
      <c r="X20" s="27"/>
      <c r="Y20" s="19"/>
      <c r="Z20" s="26"/>
    </row>
    <row r="21" spans="1:26" x14ac:dyDescent="0.25">
      <c r="A21" s="6" t="s">
        <v>93</v>
      </c>
      <c r="B21" s="19">
        <v>19777535.324999999</v>
      </c>
      <c r="C21" s="19">
        <v>738781.45799999998</v>
      </c>
      <c r="D21" s="19">
        <v>853.92499999999995</v>
      </c>
      <c r="E21" s="19">
        <v>853.6</v>
      </c>
      <c r="F21" s="9" t="s">
        <v>110</v>
      </c>
      <c r="G21" s="8">
        <v>-0.32500000000000001</v>
      </c>
      <c r="H21" s="9">
        <v>0.32500000000000001</v>
      </c>
      <c r="I21" s="13"/>
      <c r="J21" s="6" t="s">
        <v>93</v>
      </c>
      <c r="K21" s="19">
        <v>19777535.324999999</v>
      </c>
      <c r="L21" s="19">
        <v>738781.45799999998</v>
      </c>
      <c r="M21" s="19">
        <v>853.92499999999995</v>
      </c>
      <c r="N21" s="19">
        <v>853.596</v>
      </c>
      <c r="O21" s="9" t="s">
        <v>110</v>
      </c>
      <c r="P21" s="8">
        <f>Table37[[#This Row],[DEMZ]]-Table37[[#This Row],[KnownZ]]</f>
        <v>-0.32899999999995089</v>
      </c>
      <c r="Q21" s="9">
        <f>ABS(Table37[[#This Row],[DeltaZ]])</f>
        <v>0.32899999999995089</v>
      </c>
      <c r="R21" s="13"/>
      <c r="S21" s="6"/>
      <c r="T21" s="19"/>
      <c r="U21" s="19"/>
      <c r="V21" s="19"/>
      <c r="W21" s="19"/>
      <c r="X21" s="19"/>
      <c r="Y21" s="19"/>
      <c r="Z21" s="26"/>
    </row>
    <row r="22" spans="1:26" x14ac:dyDescent="0.25">
      <c r="A22" s="6" t="s">
        <v>94</v>
      </c>
      <c r="B22" s="19">
        <v>19742640.684999999</v>
      </c>
      <c r="C22" s="19">
        <v>802743.076</v>
      </c>
      <c r="D22" s="19">
        <v>626.72699999999998</v>
      </c>
      <c r="E22" s="19">
        <v>626.83600000000001</v>
      </c>
      <c r="F22" s="9" t="s">
        <v>110</v>
      </c>
      <c r="G22" s="8">
        <v>0.109</v>
      </c>
      <c r="H22" s="9">
        <v>0.109</v>
      </c>
      <c r="I22" s="13"/>
      <c r="J22" s="6" t="s">
        <v>94</v>
      </c>
      <c r="K22" s="19">
        <v>19742640.684999999</v>
      </c>
      <c r="L22" s="19">
        <v>802743.076</v>
      </c>
      <c r="M22" s="19">
        <v>626.72699999999998</v>
      </c>
      <c r="N22" s="19">
        <v>626.83600000000001</v>
      </c>
      <c r="O22" s="9" t="s">
        <v>110</v>
      </c>
      <c r="P22" s="8">
        <f>Table37[[#This Row],[DEMZ]]-Table37[[#This Row],[KnownZ]]</f>
        <v>0.10900000000003729</v>
      </c>
      <c r="Q22" s="9">
        <f>ABS(Table37[[#This Row],[DeltaZ]])</f>
        <v>0.10900000000003729</v>
      </c>
      <c r="R22" s="13"/>
      <c r="S22" s="6"/>
      <c r="T22" s="19"/>
      <c r="U22" s="19"/>
      <c r="V22" s="19"/>
      <c r="W22" s="19"/>
      <c r="X22" s="19"/>
      <c r="Y22" s="19"/>
      <c r="Z22" s="26"/>
    </row>
    <row r="23" spans="1:26" x14ac:dyDescent="0.25">
      <c r="A23" s="6" t="s">
        <v>95</v>
      </c>
      <c r="B23" s="9">
        <v>19782805.587000001</v>
      </c>
      <c r="C23" s="9">
        <v>758851.94</v>
      </c>
      <c r="D23" s="9">
        <v>763.86300000000006</v>
      </c>
      <c r="E23" s="9">
        <v>763.99</v>
      </c>
      <c r="F23" s="9" t="s">
        <v>110</v>
      </c>
      <c r="G23" s="9">
        <v>0.127</v>
      </c>
      <c r="H23" s="9">
        <v>0.127</v>
      </c>
      <c r="I23" s="13"/>
      <c r="J23" s="6" t="s">
        <v>95</v>
      </c>
      <c r="K23" s="9">
        <v>19782805.587000001</v>
      </c>
      <c r="L23" s="9">
        <v>758851.94</v>
      </c>
      <c r="M23" s="9">
        <v>763.86300000000006</v>
      </c>
      <c r="N23" s="9">
        <v>764.01099999999997</v>
      </c>
      <c r="O23" s="9" t="s">
        <v>110</v>
      </c>
      <c r="P23" s="9">
        <f>Table37[[#This Row],[DEMZ]]-Table37[[#This Row],[KnownZ]]</f>
        <v>0.14799999999991087</v>
      </c>
      <c r="Q23" s="9">
        <f>ABS(Table37[[#This Row],[DeltaZ]])</f>
        <v>0.14799999999991087</v>
      </c>
      <c r="R23" s="13"/>
      <c r="S23" s="6"/>
      <c r="T23" s="19"/>
      <c r="U23" s="19"/>
      <c r="V23" s="19"/>
      <c r="W23" s="19"/>
      <c r="X23" s="19"/>
      <c r="Y23" s="19"/>
      <c r="Z23" s="26"/>
    </row>
    <row r="24" spans="1:26" x14ac:dyDescent="0.25">
      <c r="A24" s="6" t="s">
        <v>96</v>
      </c>
      <c r="B24" s="9">
        <v>19757813.125</v>
      </c>
      <c r="C24" s="9">
        <v>701936.60199999996</v>
      </c>
      <c r="D24" s="9">
        <v>840.73800000000006</v>
      </c>
      <c r="E24" s="9">
        <v>840.59900000000005</v>
      </c>
      <c r="F24" s="9" t="s">
        <v>110</v>
      </c>
      <c r="G24" s="9">
        <v>-0.13900000000000001</v>
      </c>
      <c r="H24" s="9">
        <v>0.13900000000000001</v>
      </c>
      <c r="I24" s="13"/>
      <c r="J24" s="6" t="s">
        <v>96</v>
      </c>
      <c r="K24" s="9">
        <v>19757813.125</v>
      </c>
      <c r="L24" s="9">
        <v>701936.60199999996</v>
      </c>
      <c r="M24" s="9">
        <v>840.73800000000006</v>
      </c>
      <c r="N24" s="9">
        <v>840.59199999999998</v>
      </c>
      <c r="O24" s="9" t="s">
        <v>110</v>
      </c>
      <c r="P24" s="9">
        <f>Table37[[#This Row],[DEMZ]]-Table37[[#This Row],[KnownZ]]</f>
        <v>-0.14600000000007185</v>
      </c>
      <c r="Q24" s="9">
        <f>ABS(Table37[[#This Row],[DeltaZ]])</f>
        <v>0.14600000000007185</v>
      </c>
      <c r="R24" s="13"/>
      <c r="S24" s="6"/>
      <c r="T24" s="19"/>
      <c r="U24" s="19"/>
      <c r="V24" s="19"/>
      <c r="W24" s="19"/>
      <c r="X24" s="19"/>
      <c r="Y24" s="19"/>
      <c r="Z24" s="13"/>
    </row>
    <row r="25" spans="1:26" x14ac:dyDescent="0.25">
      <c r="A25" s="6" t="s">
        <v>97</v>
      </c>
      <c r="B25" s="9">
        <v>19743313.859000001</v>
      </c>
      <c r="C25" s="9">
        <v>742985.60699999996</v>
      </c>
      <c r="D25" s="9">
        <v>832.41300000000001</v>
      </c>
      <c r="E25" s="9">
        <v>832.68899999999996</v>
      </c>
      <c r="F25" s="9" t="s">
        <v>110</v>
      </c>
      <c r="G25" s="9">
        <v>0.27600000000000002</v>
      </c>
      <c r="H25" s="9">
        <v>0.27600000000000002</v>
      </c>
      <c r="I25" s="13"/>
      <c r="J25" s="6" t="s">
        <v>97</v>
      </c>
      <c r="K25" s="9">
        <v>19743313.859000001</v>
      </c>
      <c r="L25" s="9">
        <v>742985.60699999996</v>
      </c>
      <c r="M25" s="9">
        <v>832.41300000000001</v>
      </c>
      <c r="N25" s="9">
        <v>832.68499999999995</v>
      </c>
      <c r="O25" s="9" t="s">
        <v>110</v>
      </c>
      <c r="P25" s="9">
        <f>Table37[[#This Row],[DEMZ]]-Table37[[#This Row],[KnownZ]]</f>
        <v>0.27199999999993452</v>
      </c>
      <c r="Q25" s="9">
        <f>ABS(Table37[[#This Row],[DeltaZ]])</f>
        <v>0.27199999999993452</v>
      </c>
      <c r="R25" s="13"/>
      <c r="S25" s="6"/>
      <c r="T25" s="19"/>
      <c r="U25" s="19"/>
      <c r="V25" s="19"/>
      <c r="W25" s="19"/>
      <c r="X25" s="19"/>
      <c r="Y25" s="19"/>
      <c r="Z25" s="13"/>
    </row>
    <row r="26" spans="1:26" x14ac:dyDescent="0.25">
      <c r="A26" s="6" t="s">
        <v>98</v>
      </c>
      <c r="B26" s="9">
        <v>19798231.006000001</v>
      </c>
      <c r="C26" s="9">
        <v>744889.66599999997</v>
      </c>
      <c r="D26" s="9">
        <v>843.54</v>
      </c>
      <c r="E26" s="9">
        <v>843.48299999999995</v>
      </c>
      <c r="F26" s="9" t="s">
        <v>110</v>
      </c>
      <c r="G26" s="9">
        <v>-5.7000000000000002E-2</v>
      </c>
      <c r="H26" s="9">
        <v>5.7000000000000002E-2</v>
      </c>
      <c r="I26" s="13"/>
      <c r="J26" s="6" t="s">
        <v>98</v>
      </c>
      <c r="K26" s="9">
        <v>19798231.006000001</v>
      </c>
      <c r="L26" s="9">
        <v>744889.66599999997</v>
      </c>
      <c r="M26" s="9">
        <v>843.54</v>
      </c>
      <c r="N26" s="9">
        <v>843.49</v>
      </c>
      <c r="O26" s="9" t="s">
        <v>110</v>
      </c>
      <c r="P26" s="9">
        <f>Table37[[#This Row],[DEMZ]]-Table37[[#This Row],[KnownZ]]</f>
        <v>-4.9999999999954525E-2</v>
      </c>
      <c r="Q26" s="9">
        <f>ABS(Table37[[#This Row],[DeltaZ]])</f>
        <v>4.9999999999954525E-2</v>
      </c>
      <c r="R26" s="13"/>
      <c r="S26" s="6"/>
      <c r="T26" s="19"/>
      <c r="U26" s="19"/>
      <c r="V26" s="19"/>
      <c r="W26" s="19"/>
      <c r="X26" s="19"/>
      <c r="Y26" s="19"/>
      <c r="Z26" s="13"/>
    </row>
    <row r="27" spans="1:26" x14ac:dyDescent="0.25">
      <c r="A27" s="6" t="s">
        <v>99</v>
      </c>
      <c r="B27" s="9">
        <v>19789736.675999999</v>
      </c>
      <c r="C27" s="9">
        <v>697722.66599999997</v>
      </c>
      <c r="D27" s="9">
        <v>831.89300000000003</v>
      </c>
      <c r="E27" s="9">
        <v>831.69600000000003</v>
      </c>
      <c r="F27" s="9" t="s">
        <v>110</v>
      </c>
      <c r="G27" s="9">
        <v>-0.19700000000000001</v>
      </c>
      <c r="H27" s="9">
        <v>0.19700000000000001</v>
      </c>
      <c r="I27" s="13"/>
      <c r="J27" s="6" t="s">
        <v>99</v>
      </c>
      <c r="K27" s="9">
        <v>19789736.675999999</v>
      </c>
      <c r="L27" s="9">
        <v>697722.66599999997</v>
      </c>
      <c r="M27" s="9">
        <v>831.89300000000003</v>
      </c>
      <c r="N27" s="9">
        <v>831.7</v>
      </c>
      <c r="O27" s="9" t="s">
        <v>110</v>
      </c>
      <c r="P27" s="9">
        <f>Table37[[#This Row],[DEMZ]]-Table37[[#This Row],[KnownZ]]</f>
        <v>-0.19299999999998363</v>
      </c>
      <c r="Q27" s="9">
        <f>ABS(Table37[[#This Row],[DeltaZ]])</f>
        <v>0.19299999999998363</v>
      </c>
      <c r="R27" s="13"/>
      <c r="S27" s="6"/>
      <c r="T27" s="19"/>
      <c r="U27" s="19"/>
      <c r="V27" s="19"/>
      <c r="W27" s="19"/>
      <c r="X27" s="19"/>
      <c r="Y27" s="19"/>
      <c r="Z27" s="13"/>
    </row>
    <row r="28" spans="1:26" x14ac:dyDescent="0.25">
      <c r="A28" s="6" t="s">
        <v>100</v>
      </c>
      <c r="B28" s="9">
        <v>19754056.239999998</v>
      </c>
      <c r="C28" s="9">
        <v>686932.93500000006</v>
      </c>
      <c r="D28" s="9">
        <v>853.97</v>
      </c>
      <c r="E28" s="9">
        <v>854.13300000000004</v>
      </c>
      <c r="F28" s="9" t="s">
        <v>110</v>
      </c>
      <c r="G28" s="9">
        <v>0.16300000000000001</v>
      </c>
      <c r="H28" s="9">
        <v>0.16300000000000001</v>
      </c>
      <c r="I28" s="13"/>
      <c r="J28" s="6" t="s">
        <v>100</v>
      </c>
      <c r="K28" s="9">
        <v>19754056.239999998</v>
      </c>
      <c r="L28" s="9">
        <v>686932.93500000006</v>
      </c>
      <c r="M28" s="9">
        <v>853.97</v>
      </c>
      <c r="N28" s="9">
        <v>854.13499999999999</v>
      </c>
      <c r="O28" s="9" t="s">
        <v>110</v>
      </c>
      <c r="P28" s="9">
        <f>Table37[[#This Row],[DEMZ]]-Table37[[#This Row],[KnownZ]]</f>
        <v>0.16499999999996362</v>
      </c>
      <c r="Q28" s="9">
        <f>ABS(Table37[[#This Row],[DeltaZ]])</f>
        <v>0.16499999999996362</v>
      </c>
      <c r="R28" s="13"/>
      <c r="S28" s="6"/>
      <c r="T28" s="19"/>
      <c r="U28" s="19"/>
      <c r="V28" s="19"/>
      <c r="W28" s="19"/>
      <c r="X28" s="19"/>
      <c r="Y28" s="19"/>
      <c r="Z28" s="13"/>
    </row>
    <row r="29" spans="1:26" x14ac:dyDescent="0.25">
      <c r="A29" s="6" t="s">
        <v>101</v>
      </c>
      <c r="B29" s="9">
        <v>19803551.826000001</v>
      </c>
      <c r="C29" s="9">
        <v>718771.93900000001</v>
      </c>
      <c r="D29" s="9">
        <v>803.14200000000005</v>
      </c>
      <c r="E29" s="9">
        <v>803.35900000000004</v>
      </c>
      <c r="F29" s="9" t="s">
        <v>110</v>
      </c>
      <c r="G29" s="9">
        <v>0.217</v>
      </c>
      <c r="H29" s="9">
        <v>0.217</v>
      </c>
      <c r="I29" s="13"/>
      <c r="J29" s="6" t="s">
        <v>101</v>
      </c>
      <c r="K29" s="9">
        <v>19803551.826000001</v>
      </c>
      <c r="L29" s="9">
        <v>718771.93900000001</v>
      </c>
      <c r="M29" s="9">
        <v>803.14200000000005</v>
      </c>
      <c r="N29" s="9">
        <v>803.38800000000003</v>
      </c>
      <c r="O29" s="9" t="s">
        <v>110</v>
      </c>
      <c r="P29" s="9">
        <f>Table37[[#This Row],[DEMZ]]-Table37[[#This Row],[KnownZ]]</f>
        <v>0.2459999999999809</v>
      </c>
      <c r="Q29" s="9">
        <f>ABS(Table37[[#This Row],[DeltaZ]])</f>
        <v>0.2459999999999809</v>
      </c>
      <c r="R29" s="13"/>
      <c r="S29" s="6"/>
      <c r="T29" s="19"/>
      <c r="U29" s="19"/>
      <c r="V29" s="19"/>
      <c r="W29" s="19"/>
      <c r="X29" s="19"/>
      <c r="Y29" s="19"/>
      <c r="Z29" s="13"/>
    </row>
    <row r="30" spans="1:26" x14ac:dyDescent="0.25">
      <c r="A30" s="6" t="s">
        <v>102</v>
      </c>
      <c r="B30" s="9">
        <v>19713879.114999998</v>
      </c>
      <c r="C30" s="9">
        <v>806229.98300000001</v>
      </c>
      <c r="D30" s="9">
        <v>739.62099999999998</v>
      </c>
      <c r="E30" s="9">
        <v>739.61300000000006</v>
      </c>
      <c r="F30" s="9" t="s">
        <v>110</v>
      </c>
      <c r="G30" s="9">
        <v>-8.0000000000000002E-3</v>
      </c>
      <c r="H30" s="9">
        <v>8.0000000000000002E-3</v>
      </c>
      <c r="I30" s="13"/>
      <c r="J30" s="6" t="s">
        <v>102</v>
      </c>
      <c r="K30" s="9">
        <v>19713879.114999998</v>
      </c>
      <c r="L30" s="9">
        <v>806229.98300000001</v>
      </c>
      <c r="M30" s="9">
        <v>739.62099999999998</v>
      </c>
      <c r="N30" s="9">
        <v>739.61599999999999</v>
      </c>
      <c r="O30" s="9" t="s">
        <v>110</v>
      </c>
      <c r="P30" s="9">
        <f>Table37[[#This Row],[DEMZ]]-Table37[[#This Row],[KnownZ]]</f>
        <v>-4.9999999999954525E-3</v>
      </c>
      <c r="Q30" s="9">
        <f>ABS(Table37[[#This Row],[DeltaZ]])</f>
        <v>4.9999999999954525E-3</v>
      </c>
      <c r="R30" s="13"/>
      <c r="S30" s="6"/>
      <c r="T30" s="19"/>
      <c r="U30" s="19"/>
      <c r="V30" s="19"/>
      <c r="W30" s="19"/>
      <c r="X30" s="19"/>
      <c r="Y30" s="19"/>
      <c r="Z30" s="13"/>
    </row>
    <row r="31" spans="1:26" x14ac:dyDescent="0.25">
      <c r="A31" s="6" t="s">
        <v>103</v>
      </c>
      <c r="B31" s="9">
        <v>19894189.392999999</v>
      </c>
      <c r="C31" s="9">
        <v>716242.91099999996</v>
      </c>
      <c r="D31" s="9">
        <v>674.90300000000002</v>
      </c>
      <c r="E31" s="9">
        <v>675.3</v>
      </c>
      <c r="F31" s="9" t="s">
        <v>110</v>
      </c>
      <c r="G31" s="9">
        <v>0.39700000000000002</v>
      </c>
      <c r="H31" s="9">
        <v>0.39700000000000002</v>
      </c>
      <c r="I31" s="13"/>
      <c r="J31" s="6" t="s">
        <v>103</v>
      </c>
      <c r="K31" s="9">
        <v>19894189.392999999</v>
      </c>
      <c r="L31" s="9">
        <v>716242.91099999996</v>
      </c>
      <c r="M31" s="9">
        <v>674.90300000000002</v>
      </c>
      <c r="N31" s="9">
        <v>675.29700000000003</v>
      </c>
      <c r="O31" s="9" t="s">
        <v>110</v>
      </c>
      <c r="P31" s="9">
        <f>Table37[[#This Row],[DEMZ]]-Table37[[#This Row],[KnownZ]]</f>
        <v>0.39400000000000546</v>
      </c>
      <c r="Q31" s="9">
        <f>ABS(Table37[[#This Row],[DeltaZ]])</f>
        <v>0.39400000000000546</v>
      </c>
      <c r="R31" s="13"/>
      <c r="S31" s="6"/>
      <c r="T31" s="19"/>
      <c r="U31" s="19"/>
      <c r="V31" s="19"/>
      <c r="W31" s="19"/>
      <c r="X31" s="19"/>
      <c r="Y31" s="19"/>
      <c r="Z31" s="13"/>
    </row>
    <row r="32" spans="1:26" x14ac:dyDescent="0.25">
      <c r="A32" s="6" t="s">
        <v>104</v>
      </c>
      <c r="B32" s="9">
        <v>19819460.635000002</v>
      </c>
      <c r="C32" s="9">
        <v>703743.70799999998</v>
      </c>
      <c r="D32" s="9">
        <v>762.64200000000005</v>
      </c>
      <c r="E32" s="9">
        <v>762.72199999999998</v>
      </c>
      <c r="F32" s="9" t="s">
        <v>110</v>
      </c>
      <c r="G32" s="9">
        <v>0.08</v>
      </c>
      <c r="H32" s="9">
        <v>0.08</v>
      </c>
      <c r="I32" s="13"/>
      <c r="J32" s="6" t="s">
        <v>104</v>
      </c>
      <c r="K32" s="9">
        <v>19819460.635000002</v>
      </c>
      <c r="L32" s="9">
        <v>703743.70799999998</v>
      </c>
      <c r="M32" s="9">
        <v>762.64200000000005</v>
      </c>
      <c r="N32" s="9">
        <v>762.69799999999998</v>
      </c>
      <c r="O32" s="9" t="s">
        <v>110</v>
      </c>
      <c r="P32" s="9">
        <f>Table37[[#This Row],[DEMZ]]-Table37[[#This Row],[KnownZ]]</f>
        <v>5.5999999999926331E-2</v>
      </c>
      <c r="Q32" s="9">
        <f>ABS(Table37[[#This Row],[DeltaZ]])</f>
        <v>5.5999999999926331E-2</v>
      </c>
      <c r="R32" s="13"/>
      <c r="S32" s="6"/>
      <c r="T32" s="19"/>
      <c r="U32" s="19"/>
      <c r="V32" s="19"/>
      <c r="W32" s="19"/>
      <c r="X32" s="19"/>
      <c r="Y32" s="19"/>
      <c r="Z32" s="13"/>
    </row>
    <row r="33" spans="1:26" x14ac:dyDescent="0.25">
      <c r="A33" s="6" t="s">
        <v>105</v>
      </c>
      <c r="B33" s="38">
        <v>19876846.802999999</v>
      </c>
      <c r="C33" s="38">
        <v>723025.89500000002</v>
      </c>
      <c r="D33" s="38">
        <v>723.21299999999997</v>
      </c>
      <c r="E33" s="38">
        <v>723.24599999999998</v>
      </c>
      <c r="F33" s="38" t="s">
        <v>110</v>
      </c>
      <c r="G33" s="38">
        <v>3.3000000000000002E-2</v>
      </c>
      <c r="H33" s="38">
        <v>3.3000000000000002E-2</v>
      </c>
      <c r="I33" s="13"/>
      <c r="J33" s="6" t="s">
        <v>105</v>
      </c>
      <c r="K33" s="9">
        <v>19876846.802999999</v>
      </c>
      <c r="L33" s="9">
        <v>723025.89500000002</v>
      </c>
      <c r="M33" s="9">
        <v>723.21299999999997</v>
      </c>
      <c r="N33" s="9">
        <v>723.21500000000003</v>
      </c>
      <c r="O33" s="9" t="s">
        <v>110</v>
      </c>
      <c r="P33" s="9">
        <f>Table37[[#This Row],[DEMZ]]-Table37[[#This Row],[KnownZ]]</f>
        <v>2.0000000000663931E-3</v>
      </c>
      <c r="Q33" s="9">
        <f>ABS(Table37[[#This Row],[DeltaZ]])</f>
        <v>2.0000000000663931E-3</v>
      </c>
      <c r="R33" s="13"/>
      <c r="S33"/>
      <c r="T33"/>
      <c r="U33"/>
      <c r="V33"/>
      <c r="W33"/>
      <c r="X33"/>
      <c r="Y33"/>
      <c r="Z33" s="13"/>
    </row>
    <row r="34" spans="1:26" x14ac:dyDescent="0.25">
      <c r="A34" s="6" t="s">
        <v>106</v>
      </c>
      <c r="B34" s="38">
        <v>19781830.306000002</v>
      </c>
      <c r="C34" s="38">
        <v>774475.13600000006</v>
      </c>
      <c r="D34" s="38">
        <v>818.85900000000004</v>
      </c>
      <c r="E34" s="38">
        <v>818.91</v>
      </c>
      <c r="F34" s="38" t="s">
        <v>110</v>
      </c>
      <c r="G34" s="38">
        <v>5.0999999999999997E-2</v>
      </c>
      <c r="H34" s="38">
        <v>5.0999999999999997E-2</v>
      </c>
      <c r="I34" s="13"/>
      <c r="J34" s="6" t="s">
        <v>106</v>
      </c>
      <c r="K34" s="9">
        <v>19781830.306000002</v>
      </c>
      <c r="L34" s="9">
        <v>774475.13600000006</v>
      </c>
      <c r="M34" s="9">
        <v>818.85900000000004</v>
      </c>
      <c r="N34" s="9">
        <v>818.928</v>
      </c>
      <c r="O34" s="9" t="s">
        <v>110</v>
      </c>
      <c r="P34" s="9">
        <f>Table37[[#This Row],[DEMZ]]-Table37[[#This Row],[KnownZ]]</f>
        <v>6.8999999999959982E-2</v>
      </c>
      <c r="Q34" s="9">
        <f>ABS(Table37[[#This Row],[DeltaZ]])</f>
        <v>6.8999999999959982E-2</v>
      </c>
      <c r="R34" s="13"/>
      <c r="S34"/>
      <c r="T34"/>
      <c r="U34"/>
      <c r="V34"/>
      <c r="W34"/>
      <c r="X34"/>
      <c r="Y34"/>
      <c r="Z34" s="13"/>
    </row>
    <row r="35" spans="1:26" x14ac:dyDescent="0.25">
      <c r="A35" s="6" t="s">
        <v>107</v>
      </c>
      <c r="B35" s="38">
        <v>19830241.348999999</v>
      </c>
      <c r="C35" s="38">
        <v>735582.39500000002</v>
      </c>
      <c r="D35" s="38">
        <v>789.68200000000002</v>
      </c>
      <c r="E35" s="38">
        <v>789.68299999999999</v>
      </c>
      <c r="F35" s="38" t="s">
        <v>110</v>
      </c>
      <c r="G35" s="38">
        <v>1E-3</v>
      </c>
      <c r="H35" s="38">
        <v>1E-3</v>
      </c>
      <c r="I35" s="13"/>
      <c r="J35" s="6" t="s">
        <v>107</v>
      </c>
      <c r="K35" s="9">
        <v>19830241.348999999</v>
      </c>
      <c r="L35" s="9">
        <v>735582.39500000002</v>
      </c>
      <c r="M35" s="9">
        <v>789.68200000000002</v>
      </c>
      <c r="N35" s="9">
        <v>789.78300000000002</v>
      </c>
      <c r="O35" s="9" t="s">
        <v>110</v>
      </c>
      <c r="P35" s="9">
        <f>Table37[[#This Row],[DEMZ]]-Table37[[#This Row],[KnownZ]]</f>
        <v>0.10099999999999909</v>
      </c>
      <c r="Q35" s="9">
        <f>ABS(Table37[[#This Row],[DeltaZ]])</f>
        <v>0.10099999999999909</v>
      </c>
      <c r="R35" s="13"/>
      <c r="S35"/>
      <c r="T35"/>
      <c r="U35"/>
      <c r="V35"/>
      <c r="W35"/>
      <c r="X35"/>
      <c r="Y35"/>
      <c r="Z35" s="13"/>
    </row>
    <row r="36" spans="1:26" x14ac:dyDescent="0.25">
      <c r="A36" s="6" t="s">
        <v>108</v>
      </c>
      <c r="B36" s="38">
        <v>19788646.311999999</v>
      </c>
      <c r="C36" s="38">
        <v>717073.59100000001</v>
      </c>
      <c r="D36" s="38">
        <v>837.10500000000002</v>
      </c>
      <c r="E36" s="38">
        <v>837.58</v>
      </c>
      <c r="F36" s="38" t="s">
        <v>110</v>
      </c>
      <c r="G36" s="38">
        <v>0.47499999999999998</v>
      </c>
      <c r="H36" s="38">
        <v>0.47499999999999998</v>
      </c>
      <c r="I36" s="13"/>
      <c r="J36" s="6" t="s">
        <v>108</v>
      </c>
      <c r="K36" s="9">
        <v>19788646.311999999</v>
      </c>
      <c r="L36" s="9">
        <v>717073.59100000001</v>
      </c>
      <c r="M36" s="9">
        <v>837.10500000000002</v>
      </c>
      <c r="N36" s="9">
        <v>837.63800000000003</v>
      </c>
      <c r="O36" s="9" t="s">
        <v>110</v>
      </c>
      <c r="P36" s="9">
        <f>Table37[[#This Row],[DEMZ]]-Table37[[#This Row],[KnownZ]]</f>
        <v>0.53300000000001546</v>
      </c>
      <c r="Q36" s="9">
        <f>ABS(Table37[[#This Row],[DeltaZ]])</f>
        <v>0.53300000000001546</v>
      </c>
      <c r="R36" s="13"/>
      <c r="S36"/>
      <c r="T36"/>
      <c r="U36"/>
      <c r="V36"/>
      <c r="W36"/>
      <c r="X36"/>
      <c r="Y36"/>
      <c r="Z36" s="13"/>
    </row>
    <row r="37" spans="1:26" x14ac:dyDescent="0.25">
      <c r="A37" s="6" t="s">
        <v>109</v>
      </c>
      <c r="B37" s="38">
        <v>19734809.386999998</v>
      </c>
      <c r="C37" s="38">
        <v>762769.76100000006</v>
      </c>
      <c r="D37" s="38">
        <v>707.82600000000002</v>
      </c>
      <c r="E37" s="38">
        <v>707.93200000000002</v>
      </c>
      <c r="F37" s="38" t="s">
        <v>110</v>
      </c>
      <c r="G37" s="38">
        <v>0.106</v>
      </c>
      <c r="H37" s="38">
        <v>0.106</v>
      </c>
      <c r="I37" s="13"/>
      <c r="J37" s="6" t="s">
        <v>109</v>
      </c>
      <c r="K37" s="9">
        <v>19734809.386999998</v>
      </c>
      <c r="L37" s="9">
        <v>762769.76100000006</v>
      </c>
      <c r="M37" s="9">
        <v>707.82600000000002</v>
      </c>
      <c r="N37" s="9">
        <v>707.91600000000005</v>
      </c>
      <c r="O37" s="9" t="s">
        <v>110</v>
      </c>
      <c r="P37" s="9">
        <f>Table37[[#This Row],[DEMZ]]-Table37[[#This Row],[KnownZ]]</f>
        <v>9.0000000000031832E-2</v>
      </c>
      <c r="Q37" s="9">
        <f>ABS(Table37[[#This Row],[DeltaZ]])</f>
        <v>9.0000000000031832E-2</v>
      </c>
      <c r="R37" s="13"/>
      <c r="S37"/>
      <c r="T37"/>
      <c r="U37"/>
      <c r="V37"/>
      <c r="W37"/>
      <c r="X37"/>
      <c r="Y37"/>
      <c r="Z37" s="13"/>
    </row>
    <row r="38" spans="1:26" x14ac:dyDescent="0.25">
      <c r="A38"/>
      <c r="B38"/>
      <c r="C38"/>
      <c r="D38"/>
      <c r="E38"/>
      <c r="F38"/>
      <c r="G38"/>
      <c r="H38"/>
      <c r="I38" s="13"/>
      <c r="J38"/>
      <c r="K38"/>
      <c r="L38"/>
      <c r="M38"/>
      <c r="N38"/>
      <c r="O38"/>
      <c r="P38"/>
      <c r="Q38"/>
      <c r="R38" s="13"/>
      <c r="S38"/>
      <c r="T38"/>
      <c r="U38"/>
      <c r="V38"/>
      <c r="W38"/>
      <c r="X38"/>
      <c r="Y38"/>
      <c r="Z38" s="13"/>
    </row>
    <row r="39" spans="1:26" x14ac:dyDescent="0.25">
      <c r="A39"/>
      <c r="B39"/>
      <c r="C39"/>
      <c r="D39"/>
      <c r="E39"/>
      <c r="F39"/>
      <c r="G39"/>
      <c r="H39"/>
      <c r="J39"/>
      <c r="K39"/>
      <c r="L39"/>
      <c r="M39"/>
      <c r="N39"/>
      <c r="O39"/>
      <c r="P39"/>
      <c r="Q39"/>
      <c r="S39"/>
      <c r="T39"/>
      <c r="U39"/>
      <c r="V39"/>
      <c r="W39"/>
      <c r="X39"/>
      <c r="Y39"/>
    </row>
    <row r="40" spans="1:26" x14ac:dyDescent="0.25">
      <c r="A40"/>
      <c r="B40"/>
      <c r="C40"/>
      <c r="D40"/>
      <c r="E40"/>
      <c r="F40"/>
      <c r="G40"/>
      <c r="H40"/>
      <c r="J40"/>
      <c r="K40"/>
      <c r="L40"/>
      <c r="M40"/>
      <c r="N40"/>
      <c r="O40"/>
      <c r="P40"/>
      <c r="Q40"/>
    </row>
    <row r="41" spans="1:26" x14ac:dyDescent="0.25">
      <c r="A41"/>
      <c r="B41"/>
      <c r="C41"/>
      <c r="D41"/>
      <c r="E41"/>
      <c r="F41"/>
      <c r="G41"/>
      <c r="H41"/>
      <c r="J41"/>
      <c r="K41"/>
      <c r="L41"/>
      <c r="M41"/>
      <c r="N41"/>
      <c r="O41"/>
      <c r="P41"/>
      <c r="Q41"/>
    </row>
    <row r="42" spans="1:26" x14ac:dyDescent="0.25">
      <c r="A42"/>
      <c r="B42"/>
      <c r="C42"/>
      <c r="D42"/>
      <c r="E42"/>
      <c r="F42"/>
      <c r="G42"/>
      <c r="H42"/>
      <c r="J42"/>
      <c r="K42"/>
      <c r="L42"/>
      <c r="M42"/>
      <c r="N42"/>
      <c r="O42"/>
      <c r="P42"/>
      <c r="Q42"/>
    </row>
    <row r="43" spans="1:26" x14ac:dyDescent="0.25">
      <c r="A43"/>
      <c r="B43"/>
      <c r="C43"/>
      <c r="D43"/>
      <c r="E43"/>
      <c r="F43"/>
      <c r="G43"/>
      <c r="H43"/>
      <c r="J43"/>
      <c r="K43"/>
      <c r="L43"/>
      <c r="M43"/>
      <c r="N43"/>
      <c r="O43"/>
      <c r="P43"/>
      <c r="Q43"/>
    </row>
    <row r="44" spans="1:26" x14ac:dyDescent="0.25">
      <c r="A44"/>
      <c r="B44"/>
      <c r="C44"/>
      <c r="D44"/>
      <c r="E44"/>
      <c r="F44"/>
      <c r="G44"/>
      <c r="H44"/>
      <c r="J44"/>
      <c r="K44"/>
      <c r="L44"/>
      <c r="M44"/>
      <c r="N44"/>
      <c r="O44"/>
      <c r="P44"/>
      <c r="Q44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Gannon, Travis</cp:lastModifiedBy>
  <dcterms:created xsi:type="dcterms:W3CDTF">2017-07-10T15:25:36Z</dcterms:created>
  <dcterms:modified xsi:type="dcterms:W3CDTF">2018-12-12T22:16:28Z</dcterms:modified>
</cp:coreProperties>
</file>