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35" yWindow="210" windowWidth="17490" windowHeight="10500" tabRatio="594"/>
  </bookViews>
  <sheets>
    <sheet name="drape_ctl2" sheetId="1" r:id="rId1"/>
  </sheets>
  <definedNames>
    <definedName name="_xlnm.Database">drape_ctl2!$A$1:$H$83</definedName>
  </definedNames>
  <calcPr calcId="125725"/>
</workbook>
</file>

<file path=xl/calcChain.xml><?xml version="1.0" encoding="utf-8"?>
<calcChain xmlns="http://schemas.openxmlformats.org/spreadsheetml/2006/main">
  <c r="M7" i="1"/>
  <c r="M27"/>
  <c r="M49"/>
  <c r="M75"/>
  <c r="M76"/>
  <c r="M77"/>
  <c r="M78"/>
  <c r="M79"/>
  <c r="M80"/>
  <c r="M81"/>
  <c r="M82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K53"/>
  <c r="K54"/>
  <c r="K55"/>
  <c r="K56"/>
  <c r="K57"/>
  <c r="K58"/>
  <c r="K59"/>
  <c r="K60"/>
  <c r="K61"/>
  <c r="K62"/>
  <c r="K63"/>
  <c r="K42"/>
  <c r="K43"/>
  <c r="K44"/>
  <c r="K45"/>
  <c r="K46"/>
  <c r="K47"/>
  <c r="K48"/>
  <c r="K49"/>
  <c r="K50"/>
  <c r="K51"/>
  <c r="I27"/>
  <c r="I28"/>
  <c r="I29"/>
  <c r="I30"/>
  <c r="I31"/>
  <c r="I32"/>
  <c r="I33"/>
  <c r="I34"/>
  <c r="I35"/>
  <c r="I36"/>
  <c r="I37"/>
  <c r="I38"/>
  <c r="I39"/>
  <c r="I40"/>
  <c r="I41"/>
  <c r="I22"/>
  <c r="I23"/>
  <c r="I24"/>
  <c r="I25"/>
  <c r="J3"/>
  <c r="J4"/>
  <c r="J5"/>
  <c r="J6"/>
  <c r="J7"/>
  <c r="J8"/>
  <c r="J9"/>
  <c r="J10"/>
  <c r="J11"/>
  <c r="J12"/>
  <c r="J13"/>
  <c r="J14"/>
  <c r="J15"/>
  <c r="J16"/>
  <c r="J17"/>
  <c r="J18"/>
  <c r="J19"/>
  <c r="J20"/>
  <c r="J21"/>
  <c r="J2"/>
  <c r="I26"/>
  <c r="K52"/>
  <c r="L83"/>
  <c r="H90"/>
  <c r="H89"/>
  <c r="H88"/>
  <c r="H87"/>
  <c r="H86"/>
  <c r="H85"/>
  <c r="M31"/>
  <c r="M33"/>
  <c r="M69"/>
  <c r="M37"/>
  <c r="M32"/>
  <c r="M26"/>
  <c r="M62"/>
  <c r="M25"/>
  <c r="M5"/>
  <c r="M46"/>
  <c r="M29"/>
  <c r="M30"/>
  <c r="M21"/>
  <c r="M54"/>
  <c r="M18"/>
  <c r="M58"/>
  <c r="M72"/>
  <c r="M56"/>
  <c r="M22"/>
  <c r="M52"/>
  <c r="M6"/>
  <c r="M71"/>
  <c r="M40"/>
  <c r="M67"/>
  <c r="M57"/>
  <c r="M36"/>
  <c r="M41"/>
  <c r="M34"/>
  <c r="M73"/>
  <c r="M61"/>
  <c r="M13"/>
  <c r="M2"/>
  <c r="M60"/>
  <c r="M63"/>
  <c r="M11"/>
  <c r="M35"/>
  <c r="M17"/>
  <c r="M39"/>
  <c r="M65"/>
  <c r="M68"/>
  <c r="M48"/>
  <c r="M55"/>
  <c r="M38"/>
  <c r="M47"/>
  <c r="M12"/>
  <c r="M14"/>
  <c r="M20"/>
  <c r="M53"/>
  <c r="M10"/>
  <c r="M16"/>
  <c r="M59"/>
  <c r="M70"/>
  <c r="M74"/>
  <c r="M19"/>
  <c r="M15"/>
  <c r="M42"/>
  <c r="M66"/>
  <c r="M9"/>
  <c r="M51"/>
  <c r="M28"/>
  <c r="M8"/>
  <c r="M50"/>
  <c r="M4"/>
  <c r="M44"/>
  <c r="M45"/>
  <c r="M24"/>
  <c r="M83"/>
  <c r="M23"/>
  <c r="M3"/>
  <c r="M43"/>
  <c r="M64"/>
  <c r="K93" l="1"/>
  <c r="I93"/>
  <c r="J93"/>
  <c r="L93"/>
  <c r="H93"/>
  <c r="L89"/>
  <c r="L88"/>
  <c r="L87"/>
  <c r="L86"/>
  <c r="L90"/>
  <c r="L85"/>
  <c r="I86"/>
  <c r="J90"/>
  <c r="I90"/>
  <c r="K90"/>
  <c r="J86"/>
  <c r="I85"/>
  <c r="I87"/>
  <c r="I88"/>
  <c r="I89"/>
  <c r="K86"/>
  <c r="J85"/>
  <c r="J87"/>
  <c r="J88"/>
  <c r="J89"/>
  <c r="K85"/>
  <c r="K87"/>
  <c r="K88"/>
  <c r="K89"/>
  <c r="L91" l="1"/>
  <c r="L92" s="1"/>
  <c r="H91"/>
  <c r="H92" s="1"/>
  <c r="I91" l="1"/>
  <c r="I92" s="1"/>
  <c r="K91"/>
  <c r="K92" s="1"/>
  <c r="J91"/>
  <c r="J92" s="1"/>
</calcChain>
</file>

<file path=xl/sharedStrings.xml><?xml version="1.0" encoding="utf-8"?>
<sst xmlns="http://schemas.openxmlformats.org/spreadsheetml/2006/main" count="191" uniqueCount="109">
  <si>
    <t>OBJECTID</t>
  </si>
  <si>
    <t>id</t>
  </si>
  <si>
    <t>northing</t>
  </si>
  <si>
    <t>easting</t>
  </si>
  <si>
    <t>elevation</t>
  </si>
  <si>
    <t>type</t>
  </si>
  <si>
    <t>surface</t>
  </si>
  <si>
    <t>ctl_surf</t>
  </si>
  <si>
    <t>ALL</t>
  </si>
  <si>
    <t>Hard Surface</t>
  </si>
  <si>
    <t>Grass</t>
  </si>
  <si>
    <t>Tree</t>
  </si>
  <si>
    <t>N</t>
  </si>
  <si>
    <t>Average</t>
  </si>
  <si>
    <t>SD</t>
  </si>
  <si>
    <t>Min</t>
  </si>
  <si>
    <t>Max</t>
  </si>
  <si>
    <t>SS</t>
  </si>
  <si>
    <t>RMSE</t>
  </si>
  <si>
    <t>95% CI</t>
  </si>
  <si>
    <t>grass</t>
  </si>
  <si>
    <t>tree</t>
  </si>
  <si>
    <t>Absolute</t>
  </si>
  <si>
    <t>95th Percentile</t>
  </si>
  <si>
    <t>urban</t>
  </si>
  <si>
    <t>Urban</t>
  </si>
  <si>
    <t>HS</t>
  </si>
  <si>
    <t>A10_7BE</t>
  </si>
  <si>
    <t>A10_7GR</t>
  </si>
  <si>
    <t>A10_7T</t>
  </si>
  <si>
    <t>A10_33U</t>
  </si>
  <si>
    <t>A10_10BE</t>
  </si>
  <si>
    <t>A10_10GR</t>
  </si>
  <si>
    <t>A10_10T</t>
  </si>
  <si>
    <t>A10_21U</t>
  </si>
  <si>
    <t>A10_3BE</t>
  </si>
  <si>
    <t>A10_3GR</t>
  </si>
  <si>
    <t>A10_3T</t>
  </si>
  <si>
    <t>A10_6BE</t>
  </si>
  <si>
    <t>A10_6GR</t>
  </si>
  <si>
    <t>A10_6T</t>
  </si>
  <si>
    <t>A10_1GR</t>
  </si>
  <si>
    <t>A10_1T</t>
  </si>
  <si>
    <t>A10_1BE</t>
  </si>
  <si>
    <t>A10_9T</t>
  </si>
  <si>
    <t>A10_27U</t>
  </si>
  <si>
    <t>A10_28U</t>
  </si>
  <si>
    <t>A10_29U</t>
  </si>
  <si>
    <t>A10_30U</t>
  </si>
  <si>
    <t>A10_31U</t>
  </si>
  <si>
    <t>A10_38U</t>
  </si>
  <si>
    <t>A10_37U</t>
  </si>
  <si>
    <t>A10_20BE</t>
  </si>
  <si>
    <t>A10_20GR</t>
  </si>
  <si>
    <t>A10_20T</t>
  </si>
  <si>
    <t>A10_5BE</t>
  </si>
  <si>
    <t>A10_5GR</t>
  </si>
  <si>
    <t>A10_5T</t>
  </si>
  <si>
    <t>A10_9BE</t>
  </si>
  <si>
    <t>A10_9GR</t>
  </si>
  <si>
    <t>A10_14BE</t>
  </si>
  <si>
    <t>A10_14GR</t>
  </si>
  <si>
    <t>A10_14TR1</t>
  </si>
  <si>
    <t>A10_14TR2</t>
  </si>
  <si>
    <t>A10_19BE</t>
  </si>
  <si>
    <t>A10_19GR</t>
  </si>
  <si>
    <t>A10_19T</t>
  </si>
  <si>
    <t>A10_36U</t>
  </si>
  <si>
    <t>A10_2BE</t>
  </si>
  <si>
    <t>A10_2GR</t>
  </si>
  <si>
    <t>A10_2T</t>
  </si>
  <si>
    <t>A10_22U</t>
  </si>
  <si>
    <t>A10_23U</t>
  </si>
  <si>
    <t>A10_24U</t>
  </si>
  <si>
    <t>A10_25U</t>
  </si>
  <si>
    <t>A10_26U</t>
  </si>
  <si>
    <t>A10_4BE</t>
  </si>
  <si>
    <t>A10_4GR</t>
  </si>
  <si>
    <t>A10_4T</t>
  </si>
  <si>
    <t>A10_18BE</t>
  </si>
  <si>
    <t>A10_18GR</t>
  </si>
  <si>
    <t>A10_18T</t>
  </si>
  <si>
    <t>A10_8BE</t>
  </si>
  <si>
    <t>A10_8GR</t>
  </si>
  <si>
    <t>A10_8T</t>
  </si>
  <si>
    <t>A10_13BE</t>
  </si>
  <si>
    <t>A10_13GR</t>
  </si>
  <si>
    <t>A10_13T</t>
  </si>
  <si>
    <t>A10_17BE</t>
  </si>
  <si>
    <t>A10_17GR</t>
  </si>
  <si>
    <t>A10_17T</t>
  </si>
  <si>
    <t>A10_16B E</t>
  </si>
  <si>
    <t>A10_16GR</t>
  </si>
  <si>
    <t>A10_16T</t>
  </si>
  <si>
    <t>A10_12GR</t>
  </si>
  <si>
    <t>A10_12TR1</t>
  </si>
  <si>
    <t>A10_12TR2</t>
  </si>
  <si>
    <t>A10_12BE</t>
  </si>
  <si>
    <t>A10_40U</t>
  </si>
  <si>
    <t>A10_11BE</t>
  </si>
  <si>
    <t>A10_11GR</t>
  </si>
  <si>
    <t>A10_11T</t>
  </si>
  <si>
    <t>A10_15BE</t>
  </si>
  <si>
    <t>A10_15GR</t>
  </si>
  <si>
    <t>A10_15T</t>
  </si>
  <si>
    <t>A10_39U</t>
  </si>
  <si>
    <t>A10_32U</t>
  </si>
  <si>
    <t>A10_34U</t>
  </si>
  <si>
    <t>A10_35U</t>
  </si>
</sst>
</file>

<file path=xl/styles.xml><?xml version="1.0" encoding="utf-8"?>
<styleSheet xmlns="http://schemas.openxmlformats.org/spreadsheetml/2006/main">
  <numFmts count="2">
    <numFmt numFmtId="164" formatCode="0.0000"/>
    <numFmt numFmtId="165" formatCode="0.000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Tahoma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8">
    <xf numFmtId="0" fontId="0" fillId="0" borderId="0" xfId="0"/>
    <xf numFmtId="1" fontId="0" fillId="0" borderId="0" xfId="0" applyNumberFormat="1"/>
    <xf numFmtId="164" fontId="0" fillId="0" borderId="0" xfId="0" applyNumberFormat="1"/>
    <xf numFmtId="165" fontId="0" fillId="0" borderId="0" xfId="0" applyNumberFormat="1"/>
    <xf numFmtId="165" fontId="0" fillId="33" borderId="10" xfId="0" applyNumberFormat="1" applyFill="1" applyBorder="1" applyAlignment="1">
      <alignment wrapText="1"/>
    </xf>
    <xf numFmtId="165" fontId="0" fillId="0" borderId="0" xfId="0" applyNumberFormat="1" applyAlignment="1">
      <alignment horizontal="center"/>
    </xf>
    <xf numFmtId="165" fontId="0" fillId="33" borderId="10" xfId="0" applyNumberFormat="1" applyFill="1" applyBorder="1" applyAlignment="1">
      <alignment horizontal="center"/>
    </xf>
    <xf numFmtId="165" fontId="0" fillId="33" borderId="10" xfId="0" applyNumberFormat="1" applyFill="1" applyBorder="1" applyAlignment="1">
      <alignment horizontal="center" wrapText="1"/>
    </xf>
    <xf numFmtId="165" fontId="0" fillId="0" borderId="11" xfId="0" applyNumberFormat="1" applyBorder="1" applyAlignment="1">
      <alignment horizontal="center"/>
    </xf>
    <xf numFmtId="165" fontId="0" fillId="0" borderId="12" xfId="0" applyNumberFormat="1" applyBorder="1" applyAlignment="1">
      <alignment horizontal="center"/>
    </xf>
    <xf numFmtId="165" fontId="0" fillId="0" borderId="13" xfId="0" applyNumberFormat="1" applyBorder="1" applyAlignment="1">
      <alignment horizontal="center"/>
    </xf>
    <xf numFmtId="165" fontId="0" fillId="0" borderId="16" xfId="0" applyNumberFormat="1" applyBorder="1" applyAlignment="1">
      <alignment horizontal="center"/>
    </xf>
    <xf numFmtId="165" fontId="0" fillId="0" borderId="15" xfId="0" applyNumberFormat="1" applyBorder="1" applyAlignment="1">
      <alignment horizontal="center"/>
    </xf>
    <xf numFmtId="165" fontId="0" fillId="0" borderId="17" xfId="0" applyNumberFormat="1" applyBorder="1" applyAlignment="1">
      <alignment horizontal="center"/>
    </xf>
    <xf numFmtId="165" fontId="0" fillId="33" borderId="0" xfId="0" applyNumberFormat="1" applyFill="1" applyBorder="1" applyAlignment="1">
      <alignment wrapText="1"/>
    </xf>
    <xf numFmtId="1" fontId="0" fillId="0" borderId="0" xfId="0" applyNumberFormat="1" applyBorder="1"/>
    <xf numFmtId="1" fontId="18" fillId="0" borderId="11" xfId="0" applyNumberFormat="1" applyFont="1" applyBorder="1" applyAlignment="1">
      <alignment horizontal="center"/>
    </xf>
    <xf numFmtId="1" fontId="18" fillId="0" borderId="14" xfId="0" applyNumberFormat="1" applyFont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b/>
        <i val="0"/>
        <color rgb="FFC00000"/>
      </font>
      <fill>
        <patternFill>
          <bgColor theme="5" tint="0.5999633777886288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3"/>
  <sheetViews>
    <sheetView tabSelected="1" workbookViewId="0">
      <pane xSplit="6" ySplit="1" topLeftCell="G71" activePane="bottomRight" state="frozenSplit"/>
      <selection pane="topRight" activeCell="F1" sqref="F1"/>
      <selection pane="bottomLeft" activeCell="C2" sqref="C2"/>
      <selection pane="bottomRight" activeCell="H91" sqref="H91:L93"/>
    </sheetView>
  </sheetViews>
  <sheetFormatPr defaultRowHeight="15"/>
  <cols>
    <col min="1" max="1" width="9.7109375" style="1" customWidth="1"/>
    <col min="2" max="2" width="10.85546875" style="2" customWidth="1"/>
    <col min="3" max="3" width="18.42578125" style="5" customWidth="1"/>
    <col min="4" max="4" width="19.85546875" style="5" customWidth="1"/>
    <col min="5" max="5" width="19.7109375" style="5" customWidth="1"/>
    <col min="6" max="6" width="8.28515625" style="1" customWidth="1"/>
    <col min="7" max="7" width="17.42578125" style="5" customWidth="1"/>
    <col min="8" max="8" width="14.42578125" style="5" customWidth="1"/>
    <col min="9" max="9" width="9.5703125" style="3" customWidth="1"/>
    <col min="10" max="10" width="8.140625" style="3" customWidth="1"/>
    <col min="11" max="12" width="9.140625" style="3"/>
  </cols>
  <sheetData>
    <row r="1" spans="1:13" ht="30.75" thickBot="1">
      <c r="A1" s="1" t="s">
        <v>0</v>
      </c>
      <c r="B1" s="2" t="s">
        <v>1</v>
      </c>
      <c r="C1" s="5" t="s">
        <v>3</v>
      </c>
      <c r="D1" s="5" t="s">
        <v>2</v>
      </c>
      <c r="E1" s="5" t="s">
        <v>4</v>
      </c>
      <c r="F1" s="1" t="s">
        <v>5</v>
      </c>
      <c r="G1" s="5" t="s">
        <v>6</v>
      </c>
      <c r="H1" s="5" t="s">
        <v>7</v>
      </c>
      <c r="I1" s="4" t="s">
        <v>9</v>
      </c>
      <c r="J1" s="4" t="s">
        <v>10</v>
      </c>
      <c r="K1" s="4" t="s">
        <v>11</v>
      </c>
      <c r="L1" s="4" t="s">
        <v>25</v>
      </c>
      <c r="M1" s="4" t="s">
        <v>22</v>
      </c>
    </row>
    <row r="2" spans="1:13">
      <c r="A2" s="1">
        <v>0</v>
      </c>
      <c r="B2" s="1" t="s">
        <v>32</v>
      </c>
      <c r="C2" s="3">
        <v>665990.53700000001</v>
      </c>
      <c r="D2" s="3">
        <v>4360718.5609999998</v>
      </c>
      <c r="E2" s="3">
        <v>166.54</v>
      </c>
      <c r="F2" s="1" t="s">
        <v>20</v>
      </c>
      <c r="G2" s="3">
        <v>166.56732177699999</v>
      </c>
      <c r="H2" s="3">
        <v>-2.7321776999999998E-2</v>
      </c>
      <c r="J2" s="3">
        <f t="shared" ref="J2:J21" si="0">H2</f>
        <v>-2.7321776999999998E-2</v>
      </c>
      <c r="M2" s="3">
        <f t="shared" ref="M2:M32" si="1">ABS(H2)</f>
        <v>2.7321776999999998E-2</v>
      </c>
    </row>
    <row r="3" spans="1:13">
      <c r="A3" s="1">
        <v>0</v>
      </c>
      <c r="B3" s="1" t="s">
        <v>100</v>
      </c>
      <c r="C3" s="3">
        <v>671318.52899999998</v>
      </c>
      <c r="D3" s="3">
        <v>4355000.6519999998</v>
      </c>
      <c r="E3" s="3">
        <v>181.857</v>
      </c>
      <c r="F3" s="1" t="s">
        <v>20</v>
      </c>
      <c r="G3" s="3">
        <v>181.91505432100001</v>
      </c>
      <c r="H3" s="3">
        <v>-5.8054320999999999E-2</v>
      </c>
      <c r="J3" s="3">
        <f t="shared" si="0"/>
        <v>-5.8054320999999999E-2</v>
      </c>
      <c r="M3" s="3">
        <f t="shared" si="1"/>
        <v>5.8054320999999999E-2</v>
      </c>
    </row>
    <row r="4" spans="1:13">
      <c r="A4" s="1">
        <v>0</v>
      </c>
      <c r="B4" s="1" t="s">
        <v>94</v>
      </c>
      <c r="C4" s="3">
        <v>683065.60400000005</v>
      </c>
      <c r="D4" s="3">
        <v>4354797.8949999996</v>
      </c>
      <c r="E4" s="3">
        <v>136.178</v>
      </c>
      <c r="F4" s="1" t="s">
        <v>20</v>
      </c>
      <c r="G4" s="3">
        <v>136.34454345699999</v>
      </c>
      <c r="H4" s="3">
        <v>-0.16654345700000001</v>
      </c>
      <c r="J4" s="3">
        <f t="shared" si="0"/>
        <v>-0.16654345700000001</v>
      </c>
      <c r="M4" s="3">
        <f t="shared" si="1"/>
        <v>0.16654345700000001</v>
      </c>
    </row>
    <row r="5" spans="1:13">
      <c r="A5" s="1">
        <v>0</v>
      </c>
      <c r="B5" s="1" t="s">
        <v>86</v>
      </c>
      <c r="C5" s="3">
        <v>636247.45499999996</v>
      </c>
      <c r="D5" s="3">
        <v>4345990.7719999999</v>
      </c>
      <c r="E5" s="3">
        <v>216.21</v>
      </c>
      <c r="F5" s="1" t="s">
        <v>20</v>
      </c>
      <c r="G5" s="3">
        <v>216.28387451200001</v>
      </c>
      <c r="H5" s="3">
        <v>-7.3874512000000003E-2</v>
      </c>
      <c r="J5" s="3">
        <f t="shared" si="0"/>
        <v>-7.3874512000000003E-2</v>
      </c>
      <c r="M5" s="3">
        <f t="shared" si="1"/>
        <v>7.3874512000000003E-2</v>
      </c>
    </row>
    <row r="6" spans="1:13">
      <c r="A6" s="1">
        <v>0</v>
      </c>
      <c r="B6" s="1" t="s">
        <v>61</v>
      </c>
      <c r="C6" s="3">
        <v>649583.75300000003</v>
      </c>
      <c r="D6" s="3">
        <v>4350562.8310000002</v>
      </c>
      <c r="E6" s="3">
        <v>227.20699999999999</v>
      </c>
      <c r="F6" s="1" t="s">
        <v>20</v>
      </c>
      <c r="G6" s="3">
        <v>227.302200317</v>
      </c>
      <c r="H6" s="3">
        <v>-9.5200317000000007E-2</v>
      </c>
      <c r="J6" s="3">
        <f t="shared" si="0"/>
        <v>-9.5200317000000007E-2</v>
      </c>
      <c r="M6" s="3">
        <f t="shared" si="1"/>
        <v>9.5200317000000007E-2</v>
      </c>
    </row>
    <row r="7" spans="1:13">
      <c r="A7" s="1">
        <v>0</v>
      </c>
      <c r="B7" s="1" t="s">
        <v>103</v>
      </c>
      <c r="C7" s="3">
        <v>671635.46100000001</v>
      </c>
      <c r="D7" s="3">
        <v>4346815.6160000004</v>
      </c>
      <c r="E7" s="3">
        <v>224.38399999999999</v>
      </c>
      <c r="F7" s="1" t="s">
        <v>20</v>
      </c>
      <c r="G7" s="3">
        <v>224.457229614</v>
      </c>
      <c r="H7" s="3">
        <v>-7.3229613999999998E-2</v>
      </c>
      <c r="J7" s="3">
        <f t="shared" si="0"/>
        <v>-7.3229613999999998E-2</v>
      </c>
      <c r="M7" s="3">
        <f t="shared" si="1"/>
        <v>7.3229613999999998E-2</v>
      </c>
    </row>
    <row r="8" spans="1:13">
      <c r="A8" s="1">
        <v>0</v>
      </c>
      <c r="B8" s="1" t="s">
        <v>92</v>
      </c>
      <c r="C8" s="3">
        <v>688304.34900000005</v>
      </c>
      <c r="D8" s="3">
        <v>4346616.176</v>
      </c>
      <c r="E8" s="3">
        <v>137.113</v>
      </c>
      <c r="F8" s="1" t="s">
        <v>20</v>
      </c>
      <c r="G8" s="3">
        <v>137.23425293</v>
      </c>
      <c r="H8" s="3">
        <v>-0.12125292999999999</v>
      </c>
      <c r="J8" s="3">
        <f t="shared" si="0"/>
        <v>-0.12125292999999999</v>
      </c>
      <c r="M8" s="3">
        <f t="shared" si="1"/>
        <v>0.12125292999999999</v>
      </c>
    </row>
    <row r="9" spans="1:13">
      <c r="A9" s="1">
        <v>0</v>
      </c>
      <c r="B9" s="1" t="s">
        <v>89</v>
      </c>
      <c r="C9" s="3">
        <v>696431.81099999999</v>
      </c>
      <c r="D9" s="3">
        <v>4344673.0350000001</v>
      </c>
      <c r="E9" s="3">
        <v>134.68100000000001</v>
      </c>
      <c r="F9" s="1" t="s">
        <v>20</v>
      </c>
      <c r="G9" s="3">
        <v>134.97999572800001</v>
      </c>
      <c r="H9" s="3">
        <v>-0.29899572800000002</v>
      </c>
      <c r="J9" s="3">
        <f t="shared" si="0"/>
        <v>-0.29899572800000002</v>
      </c>
      <c r="M9" s="3">
        <f t="shared" si="1"/>
        <v>0.29899572800000002</v>
      </c>
    </row>
    <row r="10" spans="1:13">
      <c r="A10" s="1">
        <v>0</v>
      </c>
      <c r="B10" s="1" t="s">
        <v>80</v>
      </c>
      <c r="C10" s="3">
        <v>641319.73800000001</v>
      </c>
      <c r="D10" s="3">
        <v>4334597.3329999996</v>
      </c>
      <c r="E10" s="3">
        <v>225.58500000000001</v>
      </c>
      <c r="F10" s="1" t="s">
        <v>20</v>
      </c>
      <c r="G10" s="3">
        <v>225.66229247999999</v>
      </c>
      <c r="H10" s="3">
        <v>-7.7292479999999997E-2</v>
      </c>
      <c r="J10" s="3">
        <f t="shared" si="0"/>
        <v>-7.7292479999999997E-2</v>
      </c>
      <c r="M10" s="3">
        <f t="shared" si="1"/>
        <v>7.7292479999999997E-2</v>
      </c>
    </row>
    <row r="11" spans="1:13">
      <c r="A11" s="1">
        <v>0</v>
      </c>
      <c r="B11" s="1" t="s">
        <v>65</v>
      </c>
      <c r="C11" s="3">
        <v>649644.74699999997</v>
      </c>
      <c r="D11" s="3">
        <v>4341132.7450000001</v>
      </c>
      <c r="E11" s="3">
        <v>210.46299999999999</v>
      </c>
      <c r="F11" s="1" t="s">
        <v>20</v>
      </c>
      <c r="G11" s="3">
        <v>210.59513855</v>
      </c>
      <c r="H11" s="3">
        <v>-0.13213854999999999</v>
      </c>
      <c r="J11" s="3">
        <f t="shared" si="0"/>
        <v>-0.13213854999999999</v>
      </c>
      <c r="M11" s="3">
        <f t="shared" si="1"/>
        <v>0.13213854999999999</v>
      </c>
    </row>
    <row r="12" spans="1:13">
      <c r="A12" s="1">
        <v>0</v>
      </c>
      <c r="B12" s="1" t="s">
        <v>41</v>
      </c>
      <c r="C12" s="3">
        <v>654475.071</v>
      </c>
      <c r="D12" s="3">
        <v>4383157.2580000004</v>
      </c>
      <c r="E12" s="3">
        <v>168.036</v>
      </c>
      <c r="F12" s="1" t="s">
        <v>20</v>
      </c>
      <c r="G12" s="3">
        <v>168.1822052</v>
      </c>
      <c r="H12" s="3">
        <v>-0.14620520000000001</v>
      </c>
      <c r="J12" s="3">
        <f t="shared" si="0"/>
        <v>-0.14620520000000001</v>
      </c>
      <c r="M12" s="3">
        <f t="shared" si="1"/>
        <v>0.14620520000000001</v>
      </c>
    </row>
    <row r="13" spans="1:13">
      <c r="A13" s="1">
        <v>0</v>
      </c>
      <c r="B13" s="1" t="s">
        <v>53</v>
      </c>
      <c r="C13" s="3">
        <v>654751.58799999999</v>
      </c>
      <c r="D13" s="3">
        <v>4339237.6150000002</v>
      </c>
      <c r="E13" s="3">
        <v>209.124</v>
      </c>
      <c r="F13" s="1" t="s">
        <v>20</v>
      </c>
      <c r="G13" s="3">
        <v>209.134933472</v>
      </c>
      <c r="H13" s="3">
        <v>-1.0933472E-2</v>
      </c>
      <c r="J13" s="3">
        <f t="shared" si="0"/>
        <v>-1.0933472E-2</v>
      </c>
      <c r="M13" s="3">
        <f t="shared" si="1"/>
        <v>1.0933472E-2</v>
      </c>
    </row>
    <row r="14" spans="1:13">
      <c r="A14" s="1">
        <v>0</v>
      </c>
      <c r="B14" s="1" t="s">
        <v>69</v>
      </c>
      <c r="C14" s="3">
        <v>644169.75100000005</v>
      </c>
      <c r="D14" s="3">
        <v>4374287.0360000003</v>
      </c>
      <c r="E14" s="3">
        <v>190.702</v>
      </c>
      <c r="F14" s="1" t="s">
        <v>20</v>
      </c>
      <c r="G14" s="3">
        <v>190.90487670900001</v>
      </c>
      <c r="H14" s="3">
        <v>-0.20287670899999999</v>
      </c>
      <c r="J14" s="3">
        <f t="shared" si="0"/>
        <v>-0.20287670899999999</v>
      </c>
      <c r="M14" s="3">
        <f t="shared" si="1"/>
        <v>0.20287670899999999</v>
      </c>
    </row>
    <row r="15" spans="1:13">
      <c r="A15" s="1">
        <v>0</v>
      </c>
      <c r="B15" s="1" t="s">
        <v>36</v>
      </c>
      <c r="C15" s="3">
        <v>659824.19799999997</v>
      </c>
      <c r="D15" s="3">
        <v>4376081.4110000003</v>
      </c>
      <c r="E15" s="3">
        <v>138.25200000000001</v>
      </c>
      <c r="F15" s="1" t="s">
        <v>20</v>
      </c>
      <c r="G15" s="3">
        <v>138.396682739</v>
      </c>
      <c r="H15" s="3">
        <v>-0.144682739</v>
      </c>
      <c r="J15" s="3">
        <f t="shared" si="0"/>
        <v>-0.144682739</v>
      </c>
      <c r="M15" s="3">
        <f t="shared" si="1"/>
        <v>0.144682739</v>
      </c>
    </row>
    <row r="16" spans="1:13">
      <c r="A16" s="1">
        <v>0</v>
      </c>
      <c r="B16" s="1" t="s">
        <v>77</v>
      </c>
      <c r="C16" s="3">
        <v>638035.81599999999</v>
      </c>
      <c r="D16" s="3">
        <v>4369759.8739999998</v>
      </c>
      <c r="E16" s="3">
        <v>232.821</v>
      </c>
      <c r="F16" s="1" t="s">
        <v>20</v>
      </c>
      <c r="G16" s="3">
        <v>233.023269653</v>
      </c>
      <c r="H16" s="3">
        <v>-0.20226965299999999</v>
      </c>
      <c r="J16" s="3">
        <f t="shared" si="0"/>
        <v>-0.20226965299999999</v>
      </c>
      <c r="M16" s="3">
        <f t="shared" si="1"/>
        <v>0.20226965299999999</v>
      </c>
    </row>
    <row r="17" spans="1:13">
      <c r="A17" s="1">
        <v>0</v>
      </c>
      <c r="B17" s="1" t="s">
        <v>56</v>
      </c>
      <c r="C17" s="3">
        <v>647895.12800000003</v>
      </c>
      <c r="D17" s="3">
        <v>4369385.8870000001</v>
      </c>
      <c r="E17" s="3">
        <v>203.58500000000001</v>
      </c>
      <c r="F17" s="1" t="s">
        <v>20</v>
      </c>
      <c r="G17" s="3">
        <v>203.793426514</v>
      </c>
      <c r="H17" s="3">
        <v>-0.20842651400000001</v>
      </c>
      <c r="J17" s="3">
        <f t="shared" si="0"/>
        <v>-0.20842651400000001</v>
      </c>
      <c r="M17" s="3">
        <f t="shared" si="1"/>
        <v>0.20842651400000001</v>
      </c>
    </row>
    <row r="18" spans="1:13">
      <c r="A18" s="1">
        <v>0</v>
      </c>
      <c r="B18" s="1" t="s">
        <v>39</v>
      </c>
      <c r="C18" s="3">
        <v>657072.5</v>
      </c>
      <c r="D18" s="3">
        <v>4367601.0860000001</v>
      </c>
      <c r="E18" s="3">
        <v>178.29499999999999</v>
      </c>
      <c r="F18" s="1" t="s">
        <v>20</v>
      </c>
      <c r="G18" s="3">
        <v>178.45538330100001</v>
      </c>
      <c r="H18" s="3">
        <v>-0.16038330100000001</v>
      </c>
      <c r="J18" s="3">
        <f t="shared" si="0"/>
        <v>-0.16038330100000001</v>
      </c>
      <c r="M18" s="3">
        <f t="shared" si="1"/>
        <v>0.16038330100000001</v>
      </c>
    </row>
    <row r="19" spans="1:13">
      <c r="A19" s="1">
        <v>0</v>
      </c>
      <c r="B19" s="1" t="s">
        <v>28</v>
      </c>
      <c r="C19" s="3">
        <v>669426.97499999998</v>
      </c>
      <c r="D19" s="3">
        <v>4366645.8770000003</v>
      </c>
      <c r="E19" s="3">
        <v>143.499</v>
      </c>
      <c r="F19" s="1" t="s">
        <v>20</v>
      </c>
      <c r="G19" s="3">
        <v>143.704879761</v>
      </c>
      <c r="H19" s="3">
        <v>-0.20587976099999999</v>
      </c>
      <c r="J19" s="3">
        <f t="shared" si="0"/>
        <v>-0.20587976099999999</v>
      </c>
      <c r="M19" s="3">
        <f t="shared" si="1"/>
        <v>0.20587976099999999</v>
      </c>
    </row>
    <row r="20" spans="1:13">
      <c r="A20" s="1">
        <v>0</v>
      </c>
      <c r="B20" s="1" t="s">
        <v>83</v>
      </c>
      <c r="C20" s="3">
        <v>634770.85499999998</v>
      </c>
      <c r="D20" s="3">
        <v>4358934.648</v>
      </c>
      <c r="E20" s="3">
        <v>228.51300000000001</v>
      </c>
      <c r="F20" s="1" t="s">
        <v>20</v>
      </c>
      <c r="G20" s="3">
        <v>228.647140503</v>
      </c>
      <c r="H20" s="3">
        <v>-0.13414050299999999</v>
      </c>
      <c r="J20" s="3">
        <f t="shared" si="0"/>
        <v>-0.13414050299999999</v>
      </c>
      <c r="M20" s="3">
        <f t="shared" si="1"/>
        <v>0.13414050299999999</v>
      </c>
    </row>
    <row r="21" spans="1:13">
      <c r="A21" s="1">
        <v>0</v>
      </c>
      <c r="B21" s="1" t="s">
        <v>59</v>
      </c>
      <c r="C21" s="3">
        <v>651465.45700000005</v>
      </c>
      <c r="D21" s="3">
        <v>4358894.3329999996</v>
      </c>
      <c r="E21" s="3">
        <v>258.52499999999998</v>
      </c>
      <c r="F21" s="1" t="s">
        <v>20</v>
      </c>
      <c r="G21" s="3">
        <v>258.64483642599998</v>
      </c>
      <c r="H21" s="3">
        <v>-0.119836426</v>
      </c>
      <c r="J21" s="3">
        <f t="shared" si="0"/>
        <v>-0.119836426</v>
      </c>
      <c r="M21" s="3">
        <f t="shared" si="1"/>
        <v>0.119836426</v>
      </c>
    </row>
    <row r="22" spans="1:13">
      <c r="A22" s="1">
        <v>0</v>
      </c>
      <c r="B22" s="1" t="s">
        <v>31</v>
      </c>
      <c r="C22" s="3">
        <v>666007.70600000001</v>
      </c>
      <c r="D22" s="3">
        <v>4360716.3289999999</v>
      </c>
      <c r="E22" s="3">
        <v>166.04499999999999</v>
      </c>
      <c r="F22" s="1" t="s">
        <v>26</v>
      </c>
      <c r="G22" s="3">
        <v>166.071533203</v>
      </c>
      <c r="H22" s="3">
        <v>-2.6533203000000002E-2</v>
      </c>
      <c r="I22" s="3">
        <f t="shared" ref="I22:I41" si="2">H22</f>
        <v>-2.6533203000000002E-2</v>
      </c>
      <c r="M22" s="3">
        <f t="shared" si="1"/>
        <v>2.6533203000000002E-2</v>
      </c>
    </row>
    <row r="23" spans="1:13">
      <c r="A23" s="1">
        <v>0</v>
      </c>
      <c r="B23" s="1" t="s">
        <v>99</v>
      </c>
      <c r="C23" s="3">
        <v>671335.44900000002</v>
      </c>
      <c r="D23" s="3">
        <v>4354954.04</v>
      </c>
      <c r="E23" s="3">
        <v>180.298</v>
      </c>
      <c r="F23" s="1" t="s">
        <v>26</v>
      </c>
      <c r="G23" s="3">
        <v>180.42192077600001</v>
      </c>
      <c r="H23" s="3">
        <v>-0.123920776</v>
      </c>
      <c r="I23" s="3">
        <f t="shared" si="2"/>
        <v>-0.123920776</v>
      </c>
      <c r="M23" s="3">
        <f t="shared" si="1"/>
        <v>0.123920776</v>
      </c>
    </row>
    <row r="24" spans="1:13">
      <c r="A24" s="1">
        <v>0</v>
      </c>
      <c r="B24" s="1" t="s">
        <v>97</v>
      </c>
      <c r="C24" s="3">
        <v>683045.27899999998</v>
      </c>
      <c r="D24" s="3">
        <v>4354775.1459999997</v>
      </c>
      <c r="E24" s="3">
        <v>137.494</v>
      </c>
      <c r="F24" s="1" t="s">
        <v>26</v>
      </c>
      <c r="G24" s="3">
        <v>137.63180542000001</v>
      </c>
      <c r="H24" s="3">
        <v>-0.13780542000000001</v>
      </c>
      <c r="I24" s="3">
        <f t="shared" si="2"/>
        <v>-0.13780542000000001</v>
      </c>
      <c r="M24" s="3">
        <f t="shared" si="1"/>
        <v>0.13780542000000001</v>
      </c>
    </row>
    <row r="25" spans="1:13">
      <c r="A25" s="1">
        <v>0</v>
      </c>
      <c r="B25" s="1" t="s">
        <v>85</v>
      </c>
      <c r="C25" s="3">
        <v>636232.68000000005</v>
      </c>
      <c r="D25" s="3">
        <v>4345983.7529999996</v>
      </c>
      <c r="E25" s="3">
        <v>215.97900000000001</v>
      </c>
      <c r="F25" s="1" t="s">
        <v>26</v>
      </c>
      <c r="G25" s="3">
        <v>216.01779174800001</v>
      </c>
      <c r="H25" s="3">
        <v>-3.8791748000000001E-2</v>
      </c>
      <c r="I25" s="3">
        <f t="shared" si="2"/>
        <v>-3.8791748000000001E-2</v>
      </c>
      <c r="M25" s="3">
        <f t="shared" si="1"/>
        <v>3.8791748000000001E-2</v>
      </c>
    </row>
    <row r="26" spans="1:13">
      <c r="A26" s="1">
        <v>0</v>
      </c>
      <c r="B26" s="1" t="s">
        <v>60</v>
      </c>
      <c r="C26" s="3">
        <v>649595.14500000002</v>
      </c>
      <c r="D26" s="3">
        <v>4350532.9630000005</v>
      </c>
      <c r="E26" s="3">
        <v>226.10300000000001</v>
      </c>
      <c r="F26" s="1" t="s">
        <v>26</v>
      </c>
      <c r="G26" s="3">
        <v>226.206008911</v>
      </c>
      <c r="H26" s="3">
        <v>-0.10300891099999999</v>
      </c>
      <c r="I26" s="3">
        <f t="shared" si="2"/>
        <v>-0.10300891099999999</v>
      </c>
      <c r="M26" s="3">
        <f t="shared" si="1"/>
        <v>0.10300891099999999</v>
      </c>
    </row>
    <row r="27" spans="1:13">
      <c r="A27" s="1">
        <v>0</v>
      </c>
      <c r="B27" s="1" t="s">
        <v>102</v>
      </c>
      <c r="C27" s="3">
        <v>671643.66500000004</v>
      </c>
      <c r="D27" s="3">
        <v>4346808.5590000004</v>
      </c>
      <c r="E27" s="3">
        <v>224.101</v>
      </c>
      <c r="F27" s="1" t="s">
        <v>26</v>
      </c>
      <c r="G27" s="3">
        <v>224.18174743700001</v>
      </c>
      <c r="H27" s="3">
        <v>-8.0747437000000005E-2</v>
      </c>
      <c r="I27" s="3">
        <f t="shared" si="2"/>
        <v>-8.0747437000000005E-2</v>
      </c>
      <c r="M27" s="3">
        <f t="shared" si="1"/>
        <v>8.0747437000000005E-2</v>
      </c>
    </row>
    <row r="28" spans="1:13">
      <c r="A28" s="1">
        <v>0</v>
      </c>
      <c r="B28" s="1" t="s">
        <v>91</v>
      </c>
      <c r="C28" s="3">
        <v>688315.90300000005</v>
      </c>
      <c r="D28" s="3">
        <v>4346603.4570000004</v>
      </c>
      <c r="E28" s="3">
        <v>137.98500000000001</v>
      </c>
      <c r="F28" s="1" t="s">
        <v>26</v>
      </c>
      <c r="G28" s="3">
        <v>138.077590942</v>
      </c>
      <c r="H28" s="3">
        <v>-9.2590941999999996E-2</v>
      </c>
      <c r="I28" s="3">
        <f t="shared" si="2"/>
        <v>-9.2590941999999996E-2</v>
      </c>
      <c r="M28" s="3">
        <f t="shared" si="1"/>
        <v>9.2590941999999996E-2</v>
      </c>
    </row>
    <row r="29" spans="1:13">
      <c r="A29" s="1">
        <v>0</v>
      </c>
      <c r="B29" s="1" t="s">
        <v>88</v>
      </c>
      <c r="C29" s="3">
        <v>696407.625</v>
      </c>
      <c r="D29" s="3">
        <v>4344658.0269999998</v>
      </c>
      <c r="E29" s="3">
        <v>135.036</v>
      </c>
      <c r="F29" s="1" t="s">
        <v>26</v>
      </c>
      <c r="G29" s="3">
        <v>135.19026184099999</v>
      </c>
      <c r="H29" s="3">
        <v>-0.15426184100000001</v>
      </c>
      <c r="I29" s="3">
        <f t="shared" si="2"/>
        <v>-0.15426184100000001</v>
      </c>
      <c r="M29" s="3">
        <f t="shared" si="1"/>
        <v>0.15426184100000001</v>
      </c>
    </row>
    <row r="30" spans="1:13">
      <c r="A30" s="1">
        <v>0</v>
      </c>
      <c r="B30" s="1" t="s">
        <v>79</v>
      </c>
      <c r="C30" s="3">
        <v>641283.97199999995</v>
      </c>
      <c r="D30" s="3">
        <v>4334603.9029999999</v>
      </c>
      <c r="E30" s="3">
        <v>224.066</v>
      </c>
      <c r="F30" s="1" t="s">
        <v>26</v>
      </c>
      <c r="G30" s="3">
        <v>224.12510681200001</v>
      </c>
      <c r="H30" s="3">
        <v>-5.9106812000000002E-2</v>
      </c>
      <c r="I30" s="3">
        <f t="shared" si="2"/>
        <v>-5.9106812000000002E-2</v>
      </c>
      <c r="M30" s="3">
        <f t="shared" si="1"/>
        <v>5.9106812000000002E-2</v>
      </c>
    </row>
    <row r="31" spans="1:13">
      <c r="A31" s="1">
        <v>0</v>
      </c>
      <c r="B31" s="1" t="s">
        <v>64</v>
      </c>
      <c r="C31" s="3">
        <v>649653.64599999995</v>
      </c>
      <c r="D31" s="3">
        <v>4341161.2769999998</v>
      </c>
      <c r="E31" s="3">
        <v>209.785</v>
      </c>
      <c r="F31" s="1" t="s">
        <v>26</v>
      </c>
      <c r="G31" s="3">
        <v>209.82148742699999</v>
      </c>
      <c r="H31" s="3">
        <v>-3.6487427000000003E-2</v>
      </c>
      <c r="I31" s="3">
        <f t="shared" si="2"/>
        <v>-3.6487427000000003E-2</v>
      </c>
      <c r="M31" s="3">
        <f t="shared" si="1"/>
        <v>3.6487427000000003E-2</v>
      </c>
    </row>
    <row r="32" spans="1:13">
      <c r="A32" s="1">
        <v>0</v>
      </c>
      <c r="B32" s="1" t="s">
        <v>43</v>
      </c>
      <c r="C32" s="3">
        <v>654461.94999999995</v>
      </c>
      <c r="D32" s="3">
        <v>4383179.0769999996</v>
      </c>
      <c r="E32" s="3">
        <v>169.62799999999999</v>
      </c>
      <c r="F32" s="1" t="s">
        <v>26</v>
      </c>
      <c r="G32" s="3">
        <v>169.749511719</v>
      </c>
      <c r="H32" s="3">
        <v>-0.121511719</v>
      </c>
      <c r="I32" s="3">
        <f t="shared" si="2"/>
        <v>-0.121511719</v>
      </c>
      <c r="M32" s="3">
        <f t="shared" si="1"/>
        <v>0.121511719</v>
      </c>
    </row>
    <row r="33" spans="1:13">
      <c r="A33" s="1">
        <v>0</v>
      </c>
      <c r="B33" s="1" t="s">
        <v>52</v>
      </c>
      <c r="C33" s="3">
        <v>654762.66399999999</v>
      </c>
      <c r="D33" s="3">
        <v>4339228.5049999999</v>
      </c>
      <c r="E33" s="3">
        <v>208.827</v>
      </c>
      <c r="F33" s="1" t="s">
        <v>26</v>
      </c>
      <c r="G33" s="3">
        <v>208.89205932600001</v>
      </c>
      <c r="H33" s="3">
        <v>-6.5059326000000001E-2</v>
      </c>
      <c r="I33" s="3">
        <f t="shared" si="2"/>
        <v>-6.5059326000000001E-2</v>
      </c>
      <c r="M33" s="3">
        <f t="shared" ref="M33:M63" si="3">ABS(H33)</f>
        <v>6.5059326000000001E-2</v>
      </c>
    </row>
    <row r="34" spans="1:13">
      <c r="A34" s="1">
        <v>0</v>
      </c>
      <c r="B34" s="1" t="s">
        <v>68</v>
      </c>
      <c r="C34" s="3">
        <v>644115.35699999996</v>
      </c>
      <c r="D34" s="3">
        <v>4374305.5269999998</v>
      </c>
      <c r="E34" s="3">
        <v>190.19</v>
      </c>
      <c r="F34" s="1" t="s">
        <v>26</v>
      </c>
      <c r="G34" s="3">
        <v>190.35789489699999</v>
      </c>
      <c r="H34" s="3">
        <v>-0.16789489699999999</v>
      </c>
      <c r="I34" s="3">
        <f t="shared" si="2"/>
        <v>-0.16789489699999999</v>
      </c>
      <c r="M34" s="3">
        <f t="shared" si="3"/>
        <v>0.16789489699999999</v>
      </c>
    </row>
    <row r="35" spans="1:13">
      <c r="A35" s="1">
        <v>0</v>
      </c>
      <c r="B35" s="1" t="s">
        <v>35</v>
      </c>
      <c r="C35" s="3">
        <v>659799.82700000005</v>
      </c>
      <c r="D35" s="3">
        <v>4376036.4709999999</v>
      </c>
      <c r="E35" s="3">
        <v>141.62200000000001</v>
      </c>
      <c r="F35" s="1" t="s">
        <v>26</v>
      </c>
      <c r="G35" s="3">
        <v>141.79429626500001</v>
      </c>
      <c r="H35" s="3">
        <v>-0.172296265</v>
      </c>
      <c r="I35" s="3">
        <f t="shared" si="2"/>
        <v>-0.172296265</v>
      </c>
      <c r="M35" s="3">
        <f t="shared" si="3"/>
        <v>0.172296265</v>
      </c>
    </row>
    <row r="36" spans="1:13">
      <c r="A36" s="1">
        <v>0</v>
      </c>
      <c r="B36" s="1" t="s">
        <v>76</v>
      </c>
      <c r="C36" s="3">
        <v>638063.70299999998</v>
      </c>
      <c r="D36" s="3">
        <v>4369779.3449999997</v>
      </c>
      <c r="E36" s="3">
        <v>231.58600000000001</v>
      </c>
      <c r="F36" s="1" t="s">
        <v>26</v>
      </c>
      <c r="G36" s="3">
        <v>231.72055053700001</v>
      </c>
      <c r="H36" s="3">
        <v>-0.134550537</v>
      </c>
      <c r="I36" s="3">
        <f t="shared" si="2"/>
        <v>-0.134550537</v>
      </c>
      <c r="M36" s="3">
        <f t="shared" si="3"/>
        <v>0.134550537</v>
      </c>
    </row>
    <row r="37" spans="1:13">
      <c r="A37" s="1">
        <v>0</v>
      </c>
      <c r="B37" s="1" t="s">
        <v>55</v>
      </c>
      <c r="C37" s="3">
        <v>647908.75199999998</v>
      </c>
      <c r="D37" s="3">
        <v>4369386.2410000004</v>
      </c>
      <c r="E37" s="3">
        <v>203.333</v>
      </c>
      <c r="F37" s="1" t="s">
        <v>26</v>
      </c>
      <c r="G37" s="3">
        <v>203.52659606899999</v>
      </c>
      <c r="H37" s="3">
        <v>-0.19359606900000001</v>
      </c>
      <c r="I37" s="3">
        <f t="shared" si="2"/>
        <v>-0.19359606900000001</v>
      </c>
      <c r="M37" s="3">
        <f t="shared" si="3"/>
        <v>0.19359606900000001</v>
      </c>
    </row>
    <row r="38" spans="1:13">
      <c r="A38" s="1">
        <v>0</v>
      </c>
      <c r="B38" s="1" t="s">
        <v>38</v>
      </c>
      <c r="C38" s="3">
        <v>657065.31400000001</v>
      </c>
      <c r="D38" s="3">
        <v>4367610.1349999998</v>
      </c>
      <c r="E38" s="3">
        <v>178.863</v>
      </c>
      <c r="F38" s="1" t="s">
        <v>26</v>
      </c>
      <c r="G38" s="3">
        <v>178.98178100600001</v>
      </c>
      <c r="H38" s="3">
        <v>-0.11878100599999999</v>
      </c>
      <c r="I38" s="3">
        <f t="shared" si="2"/>
        <v>-0.11878100599999999</v>
      </c>
      <c r="M38" s="3">
        <f t="shared" si="3"/>
        <v>0.11878100599999999</v>
      </c>
    </row>
    <row r="39" spans="1:13">
      <c r="A39" s="1">
        <v>0</v>
      </c>
      <c r="B39" s="1" t="s">
        <v>27</v>
      </c>
      <c r="C39" s="3">
        <v>669431.03599999996</v>
      </c>
      <c r="D39" s="3">
        <v>4366661.0159999998</v>
      </c>
      <c r="E39" s="3">
        <v>143.54599999999999</v>
      </c>
      <c r="F39" s="1" t="s">
        <v>26</v>
      </c>
      <c r="G39" s="3">
        <v>143.69229125999999</v>
      </c>
      <c r="H39" s="3">
        <v>-0.14629126000000001</v>
      </c>
      <c r="I39" s="3">
        <f t="shared" si="2"/>
        <v>-0.14629126000000001</v>
      </c>
      <c r="M39" s="3">
        <f t="shared" si="3"/>
        <v>0.14629126000000001</v>
      </c>
    </row>
    <row r="40" spans="1:13">
      <c r="A40" s="1">
        <v>0</v>
      </c>
      <c r="B40" s="1" t="s">
        <v>82</v>
      </c>
      <c r="C40" s="3">
        <v>634784.41700000002</v>
      </c>
      <c r="D40" s="3">
        <v>4358918.4160000002</v>
      </c>
      <c r="E40" s="3">
        <v>228.10900000000001</v>
      </c>
      <c r="F40" s="1" t="s">
        <v>26</v>
      </c>
      <c r="G40" s="3">
        <v>228.14630127000001</v>
      </c>
      <c r="H40" s="3">
        <v>-3.7301269999999997E-2</v>
      </c>
      <c r="I40" s="3">
        <f t="shared" si="2"/>
        <v>-3.7301269999999997E-2</v>
      </c>
      <c r="M40" s="3">
        <f t="shared" si="3"/>
        <v>3.7301269999999997E-2</v>
      </c>
    </row>
    <row r="41" spans="1:13">
      <c r="A41" s="1">
        <v>0</v>
      </c>
      <c r="B41" s="1" t="s">
        <v>58</v>
      </c>
      <c r="C41" s="3">
        <v>651484.46699999995</v>
      </c>
      <c r="D41" s="3">
        <v>4358899.7580000004</v>
      </c>
      <c r="E41" s="3">
        <v>258.05799999999999</v>
      </c>
      <c r="F41" s="1" t="s">
        <v>26</v>
      </c>
      <c r="G41" s="3">
        <v>258.10671997100002</v>
      </c>
      <c r="H41" s="3">
        <v>-4.8719971000000001E-2</v>
      </c>
      <c r="I41" s="3">
        <f t="shared" si="2"/>
        <v>-4.8719971000000001E-2</v>
      </c>
      <c r="M41" s="3">
        <f t="shared" si="3"/>
        <v>4.8719971000000001E-2</v>
      </c>
    </row>
    <row r="42" spans="1:13">
      <c r="A42" s="1">
        <v>0</v>
      </c>
      <c r="B42" s="1" t="s">
        <v>33</v>
      </c>
      <c r="C42" s="3">
        <v>666021.03300000005</v>
      </c>
      <c r="D42" s="3">
        <v>4360731.1179999998</v>
      </c>
      <c r="E42" s="3">
        <v>165.77199999999999</v>
      </c>
      <c r="F42" s="1" t="s">
        <v>21</v>
      </c>
      <c r="G42" s="3">
        <v>165.75143432600001</v>
      </c>
      <c r="H42" s="3">
        <v>2.0565673999999999E-2</v>
      </c>
      <c r="K42" s="3">
        <f t="shared" ref="K42:K63" si="4">H42</f>
        <v>2.0565673999999999E-2</v>
      </c>
      <c r="M42" s="3">
        <f t="shared" si="3"/>
        <v>2.0565673999999999E-2</v>
      </c>
    </row>
    <row r="43" spans="1:13">
      <c r="A43" s="15">
        <v>0</v>
      </c>
      <c r="B43" s="1" t="s">
        <v>101</v>
      </c>
      <c r="C43" s="3">
        <v>671358.53</v>
      </c>
      <c r="D43" s="3">
        <v>4354977.0889999997</v>
      </c>
      <c r="E43" s="3">
        <v>180.422</v>
      </c>
      <c r="F43" s="1" t="s">
        <v>21</v>
      </c>
      <c r="G43" s="3">
        <v>180.641159058</v>
      </c>
      <c r="H43" s="3">
        <v>-0.21915905799999999</v>
      </c>
      <c r="K43" s="3">
        <f t="shared" si="4"/>
        <v>-0.21915905799999999</v>
      </c>
      <c r="M43" s="3">
        <f t="shared" si="3"/>
        <v>0.21915905799999999</v>
      </c>
    </row>
    <row r="44" spans="1:13">
      <c r="A44" s="1">
        <v>0</v>
      </c>
      <c r="B44" s="1" t="s">
        <v>95</v>
      </c>
      <c r="C44" s="3">
        <v>683144.05099999998</v>
      </c>
      <c r="D44" s="3">
        <v>4354695.3640000001</v>
      </c>
      <c r="E44" s="3">
        <v>137.268</v>
      </c>
      <c r="F44" s="1" t="s">
        <v>21</v>
      </c>
      <c r="G44" s="3">
        <v>137.36810302699999</v>
      </c>
      <c r="H44" s="3">
        <v>-0.100103027</v>
      </c>
      <c r="K44" s="3">
        <f t="shared" si="4"/>
        <v>-0.100103027</v>
      </c>
      <c r="M44" s="3">
        <f t="shared" si="3"/>
        <v>0.100103027</v>
      </c>
    </row>
    <row r="45" spans="1:13">
      <c r="A45" s="1">
        <v>0</v>
      </c>
      <c r="B45" s="1" t="s">
        <v>96</v>
      </c>
      <c r="C45" s="3">
        <v>683105.62300000002</v>
      </c>
      <c r="D45" s="3">
        <v>4354680.2889999999</v>
      </c>
      <c r="E45" s="3">
        <v>137.39099999999999</v>
      </c>
      <c r="F45" s="1" t="s">
        <v>21</v>
      </c>
      <c r="G45" s="3">
        <v>137.476852417</v>
      </c>
      <c r="H45" s="3">
        <v>-8.5852417E-2</v>
      </c>
      <c r="K45" s="3">
        <f t="shared" si="4"/>
        <v>-8.5852417E-2</v>
      </c>
      <c r="M45" s="3">
        <f t="shared" si="3"/>
        <v>8.5852417E-2</v>
      </c>
    </row>
    <row r="46" spans="1:13">
      <c r="A46" s="1">
        <v>0</v>
      </c>
      <c r="B46" s="1" t="s">
        <v>87</v>
      </c>
      <c r="C46" s="3">
        <v>636224.37399999995</v>
      </c>
      <c r="D46" s="3">
        <v>4346034.1730000004</v>
      </c>
      <c r="E46" s="3">
        <v>216.81899999999999</v>
      </c>
      <c r="F46" s="1" t="s">
        <v>21</v>
      </c>
      <c r="G46" s="3">
        <v>216.8984375</v>
      </c>
      <c r="H46" s="3">
        <v>-7.9437499999999994E-2</v>
      </c>
      <c r="K46" s="3">
        <f t="shared" si="4"/>
        <v>-7.9437499999999994E-2</v>
      </c>
      <c r="M46" s="3">
        <f t="shared" si="3"/>
        <v>7.9437499999999994E-2</v>
      </c>
    </row>
    <row r="47" spans="1:13">
      <c r="A47" s="1">
        <v>0</v>
      </c>
      <c r="B47" s="1" t="s">
        <v>62</v>
      </c>
      <c r="C47" s="3">
        <v>649604.41099999996</v>
      </c>
      <c r="D47" s="3">
        <v>4350551.8710000003</v>
      </c>
      <c r="E47" s="3">
        <v>226.03100000000001</v>
      </c>
      <c r="F47" s="1" t="s">
        <v>21</v>
      </c>
      <c r="G47" s="3">
        <v>226.12457275400001</v>
      </c>
      <c r="H47" s="3">
        <v>-9.3572753999999994E-2</v>
      </c>
      <c r="K47" s="3">
        <f t="shared" si="4"/>
        <v>-9.3572753999999994E-2</v>
      </c>
      <c r="M47" s="3">
        <f t="shared" si="3"/>
        <v>9.3572753999999994E-2</v>
      </c>
    </row>
    <row r="48" spans="1:13">
      <c r="A48" s="1">
        <v>0</v>
      </c>
      <c r="B48" s="1" t="s">
        <v>63</v>
      </c>
      <c r="C48" s="3">
        <v>649527.89</v>
      </c>
      <c r="D48" s="3">
        <v>4350523.0470000003</v>
      </c>
      <c r="E48" s="3">
        <v>225.29400000000001</v>
      </c>
      <c r="F48" s="1" t="s">
        <v>21</v>
      </c>
      <c r="G48" s="3">
        <v>225.32864379899999</v>
      </c>
      <c r="H48" s="3">
        <v>-3.4643799000000003E-2</v>
      </c>
      <c r="K48" s="3">
        <f t="shared" si="4"/>
        <v>-3.4643799000000003E-2</v>
      </c>
      <c r="M48" s="3">
        <f t="shared" si="3"/>
        <v>3.4643799000000003E-2</v>
      </c>
    </row>
    <row r="49" spans="1:13">
      <c r="A49" s="1">
        <v>0</v>
      </c>
      <c r="B49" s="1" t="s">
        <v>104</v>
      </c>
      <c r="C49" s="3">
        <v>671619.995</v>
      </c>
      <c r="D49" s="3">
        <v>4346777.4450000003</v>
      </c>
      <c r="E49" s="3">
        <v>223.49199999999999</v>
      </c>
      <c r="F49" s="1" t="s">
        <v>21</v>
      </c>
      <c r="G49" s="3">
        <v>223.53907775900001</v>
      </c>
      <c r="H49" s="3">
        <v>-4.7077758999999997E-2</v>
      </c>
      <c r="K49" s="3">
        <f t="shared" si="4"/>
        <v>-4.7077758999999997E-2</v>
      </c>
      <c r="M49" s="3">
        <f t="shared" si="3"/>
        <v>4.7077758999999997E-2</v>
      </c>
    </row>
    <row r="50" spans="1:13">
      <c r="A50" s="1">
        <v>0</v>
      </c>
      <c r="B50" s="1" t="s">
        <v>93</v>
      </c>
      <c r="C50" s="3">
        <v>688340.58900000004</v>
      </c>
      <c r="D50" s="3">
        <v>4346620.0750000002</v>
      </c>
      <c r="E50" s="3">
        <v>137.72499999999999</v>
      </c>
      <c r="F50" s="1" t="s">
        <v>21</v>
      </c>
      <c r="G50" s="3">
        <v>137.93511962900001</v>
      </c>
      <c r="H50" s="3">
        <v>-0.210119629</v>
      </c>
      <c r="K50" s="3">
        <f t="shared" si="4"/>
        <v>-0.210119629</v>
      </c>
      <c r="M50" s="3">
        <f t="shared" si="3"/>
        <v>0.210119629</v>
      </c>
    </row>
    <row r="51" spans="1:13">
      <c r="A51" s="1">
        <v>0</v>
      </c>
      <c r="B51" s="1" t="s">
        <v>90</v>
      </c>
      <c r="C51" s="3">
        <v>696407.51100000006</v>
      </c>
      <c r="D51" s="3">
        <v>4344674.9330000002</v>
      </c>
      <c r="E51" s="3">
        <v>134.512</v>
      </c>
      <c r="F51" s="1" t="s">
        <v>21</v>
      </c>
      <c r="G51" s="3">
        <v>134.61566162099999</v>
      </c>
      <c r="H51" s="3">
        <v>-0.103661621</v>
      </c>
      <c r="K51" s="3">
        <f t="shared" si="4"/>
        <v>-0.103661621</v>
      </c>
      <c r="M51" s="3">
        <f t="shared" si="3"/>
        <v>0.103661621</v>
      </c>
    </row>
    <row r="52" spans="1:13">
      <c r="A52" s="1">
        <v>0</v>
      </c>
      <c r="B52" s="1" t="s">
        <v>81</v>
      </c>
      <c r="C52" s="3">
        <v>641278.21299999999</v>
      </c>
      <c r="D52" s="3">
        <v>4334582.4289999995</v>
      </c>
      <c r="E52" s="3">
        <v>223.87100000000001</v>
      </c>
      <c r="F52" s="1" t="s">
        <v>21</v>
      </c>
      <c r="G52" s="3">
        <v>223.94847106899999</v>
      </c>
      <c r="H52" s="3">
        <v>-7.7471069000000004E-2</v>
      </c>
      <c r="K52" s="3">
        <f t="shared" si="4"/>
        <v>-7.7471069000000004E-2</v>
      </c>
      <c r="M52" s="3">
        <f t="shared" si="3"/>
        <v>7.7471069000000004E-2</v>
      </c>
    </row>
    <row r="53" spans="1:13">
      <c r="A53" s="1">
        <v>0</v>
      </c>
      <c r="B53" s="1" t="s">
        <v>66</v>
      </c>
      <c r="C53" s="3">
        <v>649658.29200000002</v>
      </c>
      <c r="D53" s="3">
        <v>4341133.46</v>
      </c>
      <c r="E53" s="3">
        <v>210.66900000000001</v>
      </c>
      <c r="F53" s="1" t="s">
        <v>21</v>
      </c>
      <c r="G53" s="3">
        <v>210.61882019000001</v>
      </c>
      <c r="H53" s="3">
        <v>5.0179809999999998E-2</v>
      </c>
      <c r="K53" s="3">
        <f t="shared" si="4"/>
        <v>5.0179809999999998E-2</v>
      </c>
      <c r="M53" s="3">
        <f t="shared" si="3"/>
        <v>5.0179809999999998E-2</v>
      </c>
    </row>
    <row r="54" spans="1:13">
      <c r="A54" s="1">
        <v>0</v>
      </c>
      <c r="B54" s="1" t="s">
        <v>42</v>
      </c>
      <c r="C54" s="3">
        <v>654444.36399999994</v>
      </c>
      <c r="D54" s="3">
        <v>4383150.3169999998</v>
      </c>
      <c r="E54" s="3">
        <v>169.69399999999999</v>
      </c>
      <c r="F54" s="1" t="s">
        <v>21</v>
      </c>
      <c r="G54" s="3">
        <v>169.901885986</v>
      </c>
      <c r="H54" s="3">
        <v>-0.20788598599999999</v>
      </c>
      <c r="K54" s="3">
        <f t="shared" si="4"/>
        <v>-0.20788598599999999</v>
      </c>
      <c r="M54" s="3">
        <f t="shared" si="3"/>
        <v>0.20788598599999999</v>
      </c>
    </row>
    <row r="55" spans="1:13">
      <c r="A55" s="1">
        <v>0</v>
      </c>
      <c r="B55" s="1" t="s">
        <v>54</v>
      </c>
      <c r="C55" s="3">
        <v>654751.179</v>
      </c>
      <c r="D55" s="3">
        <v>4339248.82</v>
      </c>
      <c r="E55" s="3">
        <v>208.69499999999999</v>
      </c>
      <c r="F55" s="1" t="s">
        <v>21</v>
      </c>
      <c r="G55" s="3">
        <v>208.80404663100001</v>
      </c>
      <c r="H55" s="3">
        <v>-0.109046631</v>
      </c>
      <c r="K55" s="3">
        <f t="shared" si="4"/>
        <v>-0.109046631</v>
      </c>
      <c r="M55" s="3">
        <f t="shared" si="3"/>
        <v>0.109046631</v>
      </c>
    </row>
    <row r="56" spans="1:13">
      <c r="A56" s="1">
        <v>0</v>
      </c>
      <c r="B56" s="1" t="s">
        <v>70</v>
      </c>
      <c r="C56" s="3">
        <v>644184.58400000003</v>
      </c>
      <c r="D56" s="3">
        <v>4374321.1189999999</v>
      </c>
      <c r="E56" s="3">
        <v>188.45500000000001</v>
      </c>
      <c r="F56" s="1" t="s">
        <v>21</v>
      </c>
      <c r="G56" s="3">
        <v>188.62057495100001</v>
      </c>
      <c r="H56" s="3">
        <v>-0.165574951</v>
      </c>
      <c r="K56" s="3">
        <f t="shared" si="4"/>
        <v>-0.165574951</v>
      </c>
      <c r="M56" s="3">
        <f t="shared" si="3"/>
        <v>0.165574951</v>
      </c>
    </row>
    <row r="57" spans="1:13">
      <c r="A57" s="1">
        <v>0</v>
      </c>
      <c r="B57" s="1" t="s">
        <v>37</v>
      </c>
      <c r="C57" s="3">
        <v>659813.29</v>
      </c>
      <c r="D57" s="3">
        <v>4376066.91</v>
      </c>
      <c r="E57" s="3">
        <v>138.178</v>
      </c>
      <c r="F57" s="1" t="s">
        <v>21</v>
      </c>
      <c r="G57" s="3">
        <v>138.351318359</v>
      </c>
      <c r="H57" s="3">
        <v>-0.17331835900000001</v>
      </c>
      <c r="K57" s="3">
        <f t="shared" si="4"/>
        <v>-0.17331835900000001</v>
      </c>
      <c r="M57" s="3">
        <f t="shared" si="3"/>
        <v>0.17331835900000001</v>
      </c>
    </row>
    <row r="58" spans="1:13">
      <c r="A58" s="1">
        <v>0</v>
      </c>
      <c r="B58" s="1" t="s">
        <v>78</v>
      </c>
      <c r="C58" s="3">
        <v>638067.27899999998</v>
      </c>
      <c r="D58" s="3">
        <v>4369744.12</v>
      </c>
      <c r="E58" s="3">
        <v>232.792</v>
      </c>
      <c r="F58" s="1" t="s">
        <v>21</v>
      </c>
      <c r="G58" s="3">
        <v>232.88580322300001</v>
      </c>
      <c r="H58" s="3">
        <v>-9.3803223000000005E-2</v>
      </c>
      <c r="K58" s="3">
        <f t="shared" si="4"/>
        <v>-9.3803223000000005E-2</v>
      </c>
      <c r="M58" s="3">
        <f t="shared" si="3"/>
        <v>9.3803223000000005E-2</v>
      </c>
    </row>
    <row r="59" spans="1:13">
      <c r="A59" s="1">
        <v>0</v>
      </c>
      <c r="B59" s="1" t="s">
        <v>57</v>
      </c>
      <c r="C59" s="3">
        <v>647924.67700000003</v>
      </c>
      <c r="D59" s="3">
        <v>4369376.8059999999</v>
      </c>
      <c r="E59" s="3">
        <v>202.369</v>
      </c>
      <c r="F59" s="1" t="s">
        <v>21</v>
      </c>
      <c r="G59" s="3">
        <v>202.61956787099999</v>
      </c>
      <c r="H59" s="3">
        <v>-0.250567871</v>
      </c>
      <c r="K59" s="3">
        <f t="shared" si="4"/>
        <v>-0.250567871</v>
      </c>
      <c r="M59" s="3">
        <f t="shared" si="3"/>
        <v>0.250567871</v>
      </c>
    </row>
    <row r="60" spans="1:13">
      <c r="A60" s="1">
        <v>0</v>
      </c>
      <c r="B60" s="1" t="s">
        <v>40</v>
      </c>
      <c r="C60" s="3">
        <v>657080.70499999996</v>
      </c>
      <c r="D60" s="3">
        <v>4367623.4749999996</v>
      </c>
      <c r="E60" s="3">
        <v>178.279</v>
      </c>
      <c r="F60" s="1" t="s">
        <v>21</v>
      </c>
      <c r="G60" s="3">
        <v>178.737350464</v>
      </c>
      <c r="H60" s="3">
        <v>-0.45835046400000001</v>
      </c>
      <c r="K60" s="3">
        <f t="shared" si="4"/>
        <v>-0.45835046400000001</v>
      </c>
      <c r="M60" s="3">
        <f t="shared" si="3"/>
        <v>0.45835046400000001</v>
      </c>
    </row>
    <row r="61" spans="1:13">
      <c r="A61" s="1">
        <v>0</v>
      </c>
      <c r="B61" s="1" t="s">
        <v>29</v>
      </c>
      <c r="C61" s="3">
        <v>669377.51500000001</v>
      </c>
      <c r="D61" s="3">
        <v>4366613.7429999998</v>
      </c>
      <c r="E61" s="3">
        <v>143.102</v>
      </c>
      <c r="F61" s="1" t="s">
        <v>21</v>
      </c>
      <c r="G61" s="3">
        <v>143.48626709000001</v>
      </c>
      <c r="H61" s="3">
        <v>-0.38426708999999998</v>
      </c>
      <c r="K61" s="3">
        <f t="shared" si="4"/>
        <v>-0.38426708999999998</v>
      </c>
      <c r="M61" s="3">
        <f t="shared" si="3"/>
        <v>0.38426708999999998</v>
      </c>
    </row>
    <row r="62" spans="1:13">
      <c r="A62" s="1">
        <v>0</v>
      </c>
      <c r="B62" s="1" t="s">
        <v>84</v>
      </c>
      <c r="C62" s="3">
        <v>634806.50399999996</v>
      </c>
      <c r="D62" s="3">
        <v>4358926.0369999995</v>
      </c>
      <c r="E62" s="3">
        <v>227.86500000000001</v>
      </c>
      <c r="F62" s="1" t="s">
        <v>21</v>
      </c>
      <c r="G62" s="3">
        <v>227.84703064000001</v>
      </c>
      <c r="H62" s="3">
        <v>1.796936E-2</v>
      </c>
      <c r="K62" s="3">
        <f t="shared" si="4"/>
        <v>1.796936E-2</v>
      </c>
      <c r="M62" s="3">
        <f t="shared" si="3"/>
        <v>1.796936E-2</v>
      </c>
    </row>
    <row r="63" spans="1:13">
      <c r="A63" s="1">
        <v>0</v>
      </c>
      <c r="B63" s="1" t="s">
        <v>44</v>
      </c>
      <c r="C63" s="3">
        <v>651649.71900000004</v>
      </c>
      <c r="D63" s="3">
        <v>4358900.9960000003</v>
      </c>
      <c r="E63" s="3">
        <v>255.53200000000001</v>
      </c>
      <c r="F63" s="1" t="s">
        <v>21</v>
      </c>
      <c r="G63" s="3">
        <v>255.596755981</v>
      </c>
      <c r="H63" s="3">
        <v>-6.4755981000000004E-2</v>
      </c>
      <c r="K63" s="3">
        <f t="shared" si="4"/>
        <v>-6.4755981000000004E-2</v>
      </c>
      <c r="M63" s="3">
        <f t="shared" si="3"/>
        <v>6.4755981000000004E-2</v>
      </c>
    </row>
    <row r="64" spans="1:13">
      <c r="A64" s="1">
        <v>0</v>
      </c>
      <c r="B64" s="1" t="s">
        <v>34</v>
      </c>
      <c r="C64" s="3">
        <v>657098.66399999999</v>
      </c>
      <c r="D64" s="3">
        <v>4378821.8990000002</v>
      </c>
      <c r="E64" s="3">
        <v>146.44900000000001</v>
      </c>
      <c r="F64" s="1" t="s">
        <v>24</v>
      </c>
      <c r="G64" s="3">
        <v>146.561401367</v>
      </c>
      <c r="H64" s="3">
        <v>-0.112401367</v>
      </c>
      <c r="L64" s="3">
        <f t="shared" ref="L64:L83" si="5">H64</f>
        <v>-0.112401367</v>
      </c>
      <c r="M64" s="3">
        <f t="shared" ref="M64:M83" si="6">ABS(H64)</f>
        <v>0.112401367</v>
      </c>
    </row>
    <row r="65" spans="1:13">
      <c r="A65" s="1">
        <v>0</v>
      </c>
      <c r="B65" s="1" t="s">
        <v>71</v>
      </c>
      <c r="C65" s="3">
        <v>644339.65</v>
      </c>
      <c r="D65" s="3">
        <v>4372908.1440000003</v>
      </c>
      <c r="E65" s="3">
        <v>184.559</v>
      </c>
      <c r="F65" s="1" t="s">
        <v>24</v>
      </c>
      <c r="G65" s="3">
        <v>184.62625122099999</v>
      </c>
      <c r="H65" s="3">
        <v>-6.7251221E-2</v>
      </c>
      <c r="L65" s="3">
        <f t="shared" si="5"/>
        <v>-6.7251221E-2</v>
      </c>
      <c r="M65" s="3">
        <f t="shared" si="6"/>
        <v>6.7251221E-2</v>
      </c>
    </row>
    <row r="66" spans="1:13">
      <c r="A66" s="1">
        <v>0</v>
      </c>
      <c r="B66" s="1" t="s">
        <v>72</v>
      </c>
      <c r="C66" s="3">
        <v>644341.96600000001</v>
      </c>
      <c r="D66" s="3">
        <v>4372822.22</v>
      </c>
      <c r="E66" s="3">
        <v>179.964</v>
      </c>
      <c r="F66" s="1" t="s">
        <v>24</v>
      </c>
      <c r="G66" s="3">
        <v>180.07649230999999</v>
      </c>
      <c r="H66" s="3">
        <v>-0.11249231</v>
      </c>
      <c r="L66" s="3">
        <f t="shared" si="5"/>
        <v>-0.11249231</v>
      </c>
      <c r="M66" s="3">
        <f t="shared" si="6"/>
        <v>0.11249231</v>
      </c>
    </row>
    <row r="67" spans="1:13">
      <c r="A67" s="1">
        <v>0</v>
      </c>
      <c r="B67" s="1" t="s">
        <v>73</v>
      </c>
      <c r="C67" s="3">
        <v>644509.53599999996</v>
      </c>
      <c r="D67" s="3">
        <v>4372807.9079999998</v>
      </c>
      <c r="E67" s="3">
        <v>172.74100000000001</v>
      </c>
      <c r="F67" s="1" t="s">
        <v>24</v>
      </c>
      <c r="G67" s="3">
        <v>172.843917847</v>
      </c>
      <c r="H67" s="3">
        <v>-0.10291784700000001</v>
      </c>
      <c r="L67" s="3">
        <f t="shared" si="5"/>
        <v>-0.10291784700000001</v>
      </c>
      <c r="M67" s="3">
        <f t="shared" si="6"/>
        <v>0.10291784700000001</v>
      </c>
    </row>
    <row r="68" spans="1:13">
      <c r="A68" s="1">
        <v>0</v>
      </c>
      <c r="B68" s="1" t="s">
        <v>74</v>
      </c>
      <c r="C68" s="3">
        <v>642648.80900000001</v>
      </c>
      <c r="D68" s="3">
        <v>4356430.5449999999</v>
      </c>
      <c r="E68" s="3">
        <v>249.43199999999999</v>
      </c>
      <c r="F68" s="1" t="s">
        <v>24</v>
      </c>
      <c r="G68" s="3">
        <v>249.45913696299999</v>
      </c>
      <c r="H68" s="3">
        <v>-2.7136963E-2</v>
      </c>
      <c r="L68" s="3">
        <f t="shared" si="5"/>
        <v>-2.7136963E-2</v>
      </c>
      <c r="M68" s="3">
        <f t="shared" si="6"/>
        <v>2.7136963E-2</v>
      </c>
    </row>
    <row r="69" spans="1:13">
      <c r="A69" s="1">
        <v>0</v>
      </c>
      <c r="B69" s="1" t="s">
        <v>75</v>
      </c>
      <c r="C69" s="3">
        <v>643073.61699999997</v>
      </c>
      <c r="D69" s="3">
        <v>4356585.1009999998</v>
      </c>
      <c r="E69" s="3">
        <v>250.46899999999999</v>
      </c>
      <c r="F69" s="1" t="s">
        <v>24</v>
      </c>
      <c r="G69" s="3">
        <v>250.520874023</v>
      </c>
      <c r="H69" s="3">
        <v>-5.1874022999999998E-2</v>
      </c>
      <c r="L69" s="3">
        <f t="shared" si="5"/>
        <v>-5.1874022999999998E-2</v>
      </c>
      <c r="M69" s="3">
        <f t="shared" si="6"/>
        <v>5.1874022999999998E-2</v>
      </c>
    </row>
    <row r="70" spans="1:13">
      <c r="A70" s="1">
        <v>0</v>
      </c>
      <c r="B70" s="1" t="s">
        <v>45</v>
      </c>
      <c r="C70" s="3">
        <v>654289.33600000001</v>
      </c>
      <c r="D70" s="3">
        <v>4357321.2470000004</v>
      </c>
      <c r="E70" s="3">
        <v>266.09199999999998</v>
      </c>
      <c r="F70" s="1" t="s">
        <v>24</v>
      </c>
      <c r="G70" s="3">
        <v>266.15078735399999</v>
      </c>
      <c r="H70" s="3">
        <v>-5.8787354E-2</v>
      </c>
      <c r="L70" s="3">
        <f t="shared" si="5"/>
        <v>-5.8787354E-2</v>
      </c>
      <c r="M70" s="3">
        <f t="shared" si="6"/>
        <v>5.8787354E-2</v>
      </c>
    </row>
    <row r="71" spans="1:13">
      <c r="A71" s="1">
        <v>0</v>
      </c>
      <c r="B71" s="1" t="s">
        <v>46</v>
      </c>
      <c r="C71" s="3">
        <v>654843.97699999996</v>
      </c>
      <c r="D71" s="3">
        <v>4355750.2359999996</v>
      </c>
      <c r="E71" s="3">
        <v>267.02699999999999</v>
      </c>
      <c r="F71" s="1" t="s">
        <v>24</v>
      </c>
      <c r="G71" s="3">
        <v>267.06536865200002</v>
      </c>
      <c r="H71" s="3">
        <v>-3.8368652000000003E-2</v>
      </c>
      <c r="L71" s="3">
        <f t="shared" si="5"/>
        <v>-3.8368652000000003E-2</v>
      </c>
      <c r="M71" s="3">
        <f t="shared" si="6"/>
        <v>3.8368652000000003E-2</v>
      </c>
    </row>
    <row r="72" spans="1:13">
      <c r="A72" s="1">
        <v>0</v>
      </c>
      <c r="B72" s="1" t="s">
        <v>47</v>
      </c>
      <c r="C72" s="3">
        <v>655065.50699999998</v>
      </c>
      <c r="D72" s="3">
        <v>4356280.0319999997</v>
      </c>
      <c r="E72" s="3">
        <v>271.11200000000002</v>
      </c>
      <c r="F72" s="1" t="s">
        <v>24</v>
      </c>
      <c r="G72" s="3">
        <v>271.20806884799998</v>
      </c>
      <c r="H72" s="3">
        <v>-9.6068847999999998E-2</v>
      </c>
      <c r="L72" s="3">
        <f t="shared" si="5"/>
        <v>-9.6068847999999998E-2</v>
      </c>
      <c r="M72" s="3">
        <f t="shared" si="6"/>
        <v>9.6068847999999998E-2</v>
      </c>
    </row>
    <row r="73" spans="1:13">
      <c r="A73" s="1">
        <v>0</v>
      </c>
      <c r="B73" s="1" t="s">
        <v>48</v>
      </c>
      <c r="C73" s="3">
        <v>655589.66700000002</v>
      </c>
      <c r="D73" s="3">
        <v>4356380.585</v>
      </c>
      <c r="E73" s="3">
        <v>272.50400000000002</v>
      </c>
      <c r="F73" s="1" t="s">
        <v>24</v>
      </c>
      <c r="G73" s="3">
        <v>272.52130126999998</v>
      </c>
      <c r="H73" s="3">
        <v>-1.7301270000000001E-2</v>
      </c>
      <c r="L73" s="3">
        <f t="shared" si="5"/>
        <v>-1.7301270000000001E-2</v>
      </c>
      <c r="M73" s="3">
        <f t="shared" si="6"/>
        <v>1.7301270000000001E-2</v>
      </c>
    </row>
    <row r="74" spans="1:13">
      <c r="A74" s="1">
        <v>0</v>
      </c>
      <c r="B74" s="1" t="s">
        <v>49</v>
      </c>
      <c r="C74" s="3">
        <v>655760.52599999995</v>
      </c>
      <c r="D74" s="3">
        <v>4355755.2319999998</v>
      </c>
      <c r="E74" s="3">
        <v>271.61700000000002</v>
      </c>
      <c r="F74" s="1" t="s">
        <v>24</v>
      </c>
      <c r="G74" s="3">
        <v>271.61114501999998</v>
      </c>
      <c r="H74" s="3">
        <v>5.8549800000400002E-3</v>
      </c>
      <c r="L74" s="3">
        <f t="shared" si="5"/>
        <v>5.8549800000400002E-3</v>
      </c>
      <c r="M74" s="3">
        <f t="shared" si="6"/>
        <v>5.8549800000400002E-3</v>
      </c>
    </row>
    <row r="75" spans="1:13">
      <c r="A75" s="1">
        <v>0</v>
      </c>
      <c r="B75" s="1" t="s">
        <v>106</v>
      </c>
      <c r="C75" s="3">
        <v>666783.35</v>
      </c>
      <c r="D75" s="3">
        <v>4367547.08</v>
      </c>
      <c r="E75" s="3">
        <v>149.85</v>
      </c>
      <c r="F75" s="1" t="s">
        <v>24</v>
      </c>
      <c r="G75" s="3">
        <v>149.94863891599999</v>
      </c>
      <c r="H75" s="3">
        <v>-9.8638915999999993E-2</v>
      </c>
      <c r="L75" s="3">
        <f t="shared" si="5"/>
        <v>-9.8638915999999993E-2</v>
      </c>
      <c r="M75" s="3">
        <f t="shared" si="6"/>
        <v>9.8638915999999993E-2</v>
      </c>
    </row>
    <row r="76" spans="1:13">
      <c r="A76" s="1">
        <v>0</v>
      </c>
      <c r="B76" s="1" t="s">
        <v>30</v>
      </c>
      <c r="C76" s="3">
        <v>665932.26899999997</v>
      </c>
      <c r="D76" s="3">
        <v>4366441.8909999998</v>
      </c>
      <c r="E76" s="3">
        <v>149.04400000000001</v>
      </c>
      <c r="F76" s="1" t="s">
        <v>24</v>
      </c>
      <c r="G76" s="3">
        <v>149.119598389</v>
      </c>
      <c r="H76" s="3">
        <v>-7.5598389000000002E-2</v>
      </c>
      <c r="L76" s="3">
        <f t="shared" si="5"/>
        <v>-7.5598389000000002E-2</v>
      </c>
      <c r="M76" s="3">
        <f t="shared" si="6"/>
        <v>7.5598389000000002E-2</v>
      </c>
    </row>
    <row r="77" spans="1:13">
      <c r="A77" s="1">
        <v>0</v>
      </c>
      <c r="B77" s="1" t="s">
        <v>107</v>
      </c>
      <c r="C77" s="3">
        <v>667734.39300000004</v>
      </c>
      <c r="D77" s="3">
        <v>4368252.4009999996</v>
      </c>
      <c r="E77" s="3">
        <v>151.93700000000001</v>
      </c>
      <c r="F77" s="1" t="s">
        <v>24</v>
      </c>
      <c r="G77" s="3">
        <v>152.028762817</v>
      </c>
      <c r="H77" s="3">
        <v>-9.1762816999999997E-2</v>
      </c>
      <c r="L77" s="3">
        <f t="shared" si="5"/>
        <v>-9.1762816999999997E-2</v>
      </c>
      <c r="M77" s="3">
        <f t="shared" si="6"/>
        <v>9.1762816999999997E-2</v>
      </c>
    </row>
    <row r="78" spans="1:13">
      <c r="A78" s="1">
        <v>0</v>
      </c>
      <c r="B78" s="1" t="s">
        <v>108</v>
      </c>
      <c r="C78" s="3">
        <v>667286.11800000002</v>
      </c>
      <c r="D78" s="3">
        <v>4368961.7939999998</v>
      </c>
      <c r="E78" s="3">
        <v>161.08600000000001</v>
      </c>
      <c r="F78" s="1" t="s">
        <v>24</v>
      </c>
      <c r="G78" s="3">
        <v>161.19415283199999</v>
      </c>
      <c r="H78" s="3">
        <v>-0.108152832</v>
      </c>
      <c r="L78" s="3">
        <f t="shared" si="5"/>
        <v>-0.108152832</v>
      </c>
      <c r="M78" s="3">
        <f t="shared" si="6"/>
        <v>0.108152832</v>
      </c>
    </row>
    <row r="79" spans="1:13">
      <c r="A79" s="1">
        <v>0</v>
      </c>
      <c r="B79" s="1" t="s">
        <v>67</v>
      </c>
      <c r="C79" s="3">
        <v>649342.43500000006</v>
      </c>
      <c r="D79" s="3">
        <v>4340335.6330000004</v>
      </c>
      <c r="E79" s="3">
        <v>184.00800000000001</v>
      </c>
      <c r="F79" s="1" t="s">
        <v>24</v>
      </c>
      <c r="G79" s="3">
        <v>184.04122924800001</v>
      </c>
      <c r="H79" s="3">
        <v>-3.3229248000000003E-2</v>
      </c>
      <c r="L79" s="3">
        <f t="shared" si="5"/>
        <v>-3.3229248000000003E-2</v>
      </c>
      <c r="M79" s="3">
        <f t="shared" si="6"/>
        <v>3.3229248000000003E-2</v>
      </c>
    </row>
    <row r="80" spans="1:13">
      <c r="A80" s="1">
        <v>0</v>
      </c>
      <c r="B80" s="1" t="s">
        <v>51</v>
      </c>
      <c r="C80" s="3">
        <v>653396.47100000002</v>
      </c>
      <c r="D80" s="3">
        <v>4346330.3169999998</v>
      </c>
      <c r="E80" s="3">
        <v>223.376</v>
      </c>
      <c r="F80" s="1" t="s">
        <v>24</v>
      </c>
      <c r="G80" s="3">
        <v>223.453735352</v>
      </c>
      <c r="H80" s="3">
        <v>-7.7735351999999994E-2</v>
      </c>
      <c r="L80" s="3">
        <f t="shared" si="5"/>
        <v>-7.7735351999999994E-2</v>
      </c>
      <c r="M80" s="3">
        <f t="shared" si="6"/>
        <v>7.7735351999999994E-2</v>
      </c>
    </row>
    <row r="81" spans="1:13">
      <c r="A81" s="1">
        <v>0</v>
      </c>
      <c r="B81" s="1" t="s">
        <v>50</v>
      </c>
      <c r="C81" s="3">
        <v>654439.15599999996</v>
      </c>
      <c r="D81" s="3">
        <v>4349578.2309999997</v>
      </c>
      <c r="E81" s="3">
        <v>250.21700000000001</v>
      </c>
      <c r="F81" s="1" t="s">
        <v>24</v>
      </c>
      <c r="G81" s="3">
        <v>250.25869750999999</v>
      </c>
      <c r="H81" s="3">
        <v>-4.169751E-2</v>
      </c>
      <c r="L81" s="3">
        <f t="shared" si="5"/>
        <v>-4.169751E-2</v>
      </c>
      <c r="M81" s="3">
        <f t="shared" si="6"/>
        <v>4.169751E-2</v>
      </c>
    </row>
    <row r="82" spans="1:13">
      <c r="A82" s="1">
        <v>0</v>
      </c>
      <c r="B82" s="1" t="s">
        <v>105</v>
      </c>
      <c r="C82" s="3">
        <v>671620.98699999996</v>
      </c>
      <c r="D82" s="3">
        <v>4344384.68</v>
      </c>
      <c r="E82" s="3">
        <v>249.99700000000001</v>
      </c>
      <c r="F82" s="1" t="s">
        <v>24</v>
      </c>
      <c r="G82" s="3">
        <v>250.06175231899999</v>
      </c>
      <c r="H82" s="3">
        <v>-6.4752319000000003E-2</v>
      </c>
      <c r="L82" s="3">
        <f t="shared" si="5"/>
        <v>-6.4752319000000003E-2</v>
      </c>
      <c r="M82" s="3">
        <f t="shared" si="6"/>
        <v>6.4752319000000003E-2</v>
      </c>
    </row>
    <row r="83" spans="1:13">
      <c r="A83" s="1">
        <v>0</v>
      </c>
      <c r="B83" s="1" t="s">
        <v>98</v>
      </c>
      <c r="C83" s="3">
        <v>687319.44900000002</v>
      </c>
      <c r="D83" s="3">
        <v>4348290.1540000001</v>
      </c>
      <c r="E83" s="3">
        <v>136.74100000000001</v>
      </c>
      <c r="F83" s="1" t="s">
        <v>24</v>
      </c>
      <c r="G83" s="3">
        <v>136.841629028</v>
      </c>
      <c r="H83" s="3">
        <v>-0.100629028</v>
      </c>
      <c r="L83" s="3">
        <f t="shared" si="5"/>
        <v>-0.100629028</v>
      </c>
      <c r="M83" s="3">
        <f t="shared" si="6"/>
        <v>0.100629028</v>
      </c>
    </row>
    <row r="84" spans="1:13" ht="30.75" thickBot="1">
      <c r="G84" s="6"/>
      <c r="H84" s="7" t="s">
        <v>8</v>
      </c>
      <c r="I84" s="4" t="s">
        <v>9</v>
      </c>
      <c r="J84" s="4" t="s">
        <v>10</v>
      </c>
      <c r="K84" s="4" t="s">
        <v>11</v>
      </c>
      <c r="L84" s="14" t="s">
        <v>25</v>
      </c>
    </row>
    <row r="85" spans="1:13">
      <c r="G85" s="8" t="s">
        <v>12</v>
      </c>
      <c r="H85" s="16">
        <f>COUNT(H2:H83)</f>
        <v>82</v>
      </c>
      <c r="I85" s="16">
        <f>COUNT(I2:I83)</f>
        <v>20</v>
      </c>
      <c r="J85" s="16">
        <f>COUNT(J2:J83)</f>
        <v>20</v>
      </c>
      <c r="K85" s="17">
        <f>COUNT(K2:K83)</f>
        <v>22</v>
      </c>
      <c r="L85" s="17">
        <f>COUNT(L2:L83)</f>
        <v>20</v>
      </c>
    </row>
    <row r="86" spans="1:13">
      <c r="G86" s="9" t="s">
        <v>13</v>
      </c>
      <c r="H86" s="9">
        <f>AVERAGE(H2:H83)</f>
        <v>-0.10926451746341412</v>
      </c>
      <c r="I86" s="9">
        <f>AVERAGE(I2:I83)</f>
        <v>-0.10296284185</v>
      </c>
      <c r="J86" s="9">
        <f>AVERAGE(J2:J83)</f>
        <v>-0.13297689819999997</v>
      </c>
      <c r="K86" s="12">
        <f>AVERAGE(K2:K83)</f>
        <v>-0.13045247022727272</v>
      </c>
      <c r="L86" s="12">
        <f>AVERAGE(L2:L83)</f>
        <v>-6.8547064299998003E-2</v>
      </c>
    </row>
    <row r="87" spans="1:13">
      <c r="G87" s="9" t="s">
        <v>14</v>
      </c>
      <c r="H87" s="9">
        <f>STDEV(H2:H83)</f>
        <v>8.1842495330141582E-2</v>
      </c>
      <c r="I87" s="9">
        <f>STDEV(I2:I83)</f>
        <v>5.15982331273694E-2</v>
      </c>
      <c r="J87" s="9">
        <f>STDEV(J2:J83)</f>
        <v>7.0345337080289783E-2</v>
      </c>
      <c r="K87" s="12">
        <f>STDEV(K2:K83)</f>
        <v>0.12339612271495101</v>
      </c>
      <c r="L87" s="12">
        <f>STDEV(L2:L83)</f>
        <v>3.4879179790916995E-2</v>
      </c>
    </row>
    <row r="88" spans="1:13">
      <c r="G88" s="9" t="s">
        <v>15</v>
      </c>
      <c r="H88" s="9">
        <f>MIN(H2:H83)</f>
        <v>-0.45835046400000001</v>
      </c>
      <c r="I88" s="9">
        <f>MIN(I2:I83)</f>
        <v>-0.19359606900000001</v>
      </c>
      <c r="J88" s="9">
        <f>MIN(J2:J83)</f>
        <v>-0.29899572800000002</v>
      </c>
      <c r="K88" s="12">
        <f>MIN(K2:K83)</f>
        <v>-0.45835046400000001</v>
      </c>
      <c r="L88" s="12">
        <f>MIN(L2:L83)</f>
        <v>-0.11249231</v>
      </c>
    </row>
    <row r="89" spans="1:13">
      <c r="G89" s="9" t="s">
        <v>16</v>
      </c>
      <c r="H89" s="9">
        <f>MAX(H2:H83)</f>
        <v>5.0179809999999998E-2</v>
      </c>
      <c r="I89" s="9">
        <f>MAX(I2:I83)</f>
        <v>-2.6533203000000002E-2</v>
      </c>
      <c r="J89" s="9">
        <f>MAX(J2:J83)</f>
        <v>-1.0933472E-2</v>
      </c>
      <c r="K89" s="12">
        <f>MAX(K2:K83)</f>
        <v>5.0179809999999998E-2</v>
      </c>
      <c r="L89" s="12">
        <f>MAX(L2:L83)</f>
        <v>5.8549800000400002E-3</v>
      </c>
    </row>
    <row r="90" spans="1:13">
      <c r="G90" s="9" t="s">
        <v>17</v>
      </c>
      <c r="H90" s="9">
        <f>SUMSQ(H2:H83)</f>
        <v>1.5215299690650477</v>
      </c>
      <c r="I90" s="9">
        <f>SUMSQ(I2:I83)</f>
        <v>0.26261211161202308</v>
      </c>
      <c r="J90" s="9">
        <f>SUMSQ(J2:J83)</f>
        <v>0.44767797162771544</v>
      </c>
      <c r="K90" s="12">
        <f>SUMSQ(K2:K83)</f>
        <v>0.69415129886749272</v>
      </c>
      <c r="L90" s="12">
        <f>SUMSQ(L2:L83)</f>
        <v>0.11708858695781636</v>
      </c>
    </row>
    <row r="91" spans="1:13">
      <c r="G91" s="9" t="s">
        <v>18</v>
      </c>
      <c r="H91" s="5">
        <f>SQRT(H90/H85)</f>
        <v>0.13621763294516429</v>
      </c>
      <c r="I91" s="5">
        <f>SQRT(I90/I85)</f>
        <v>0.11458885452172543</v>
      </c>
      <c r="J91" s="5">
        <f>SQRT(J90/J85)</f>
        <v>0.14961249473685603</v>
      </c>
      <c r="K91" s="11">
        <f>SQRT(K90/K85)</f>
        <v>0.17762976036324604</v>
      </c>
      <c r="L91" s="11">
        <f>SQRT(L90/L85)</f>
        <v>7.6514242778000605E-2</v>
      </c>
    </row>
    <row r="92" spans="1:13">
      <c r="G92" s="9" t="s">
        <v>19</v>
      </c>
      <c r="H92" s="9">
        <f>H91*1.96</f>
        <v>0.26698656057252201</v>
      </c>
      <c r="I92" s="9">
        <f>I91*1.96</f>
        <v>0.22459415486258183</v>
      </c>
      <c r="J92" s="9">
        <f>J91*1.96</f>
        <v>0.29324048968423783</v>
      </c>
      <c r="K92" s="12">
        <f>K91*1.96</f>
        <v>0.34815433031196225</v>
      </c>
      <c r="L92" s="12">
        <f>L91*1.96</f>
        <v>0.14996791584488117</v>
      </c>
    </row>
    <row r="93" spans="1:13">
      <c r="G93" s="10" t="s">
        <v>23</v>
      </c>
      <c r="H93" s="10">
        <f>PERCENTILE(M2:M83,0.95)</f>
        <v>0.21870708655000001</v>
      </c>
      <c r="I93" s="10">
        <f>PERCENTILE(M22:M41,0.95)</f>
        <v>0.17336125520000001</v>
      </c>
      <c r="J93" s="10">
        <f>PERCENTILE(M2:M21,0.95)</f>
        <v>0.21295497470000008</v>
      </c>
      <c r="K93" s="13">
        <f>PERCENTILE(M42:M63,0.95)</f>
        <v>0.37758212904999988</v>
      </c>
      <c r="L93" s="13">
        <f>PERCENTILE(M64:M83,0.95)</f>
        <v>0.11240591415000001</v>
      </c>
    </row>
  </sheetData>
  <sortState ref="A2:M96">
    <sortCondition ref="F1"/>
  </sortState>
  <conditionalFormatting sqref="H91:L91 H12:H83">
    <cfRule type="cellIs" dxfId="0" priority="4" operator="notBetween">
      <formula>-0.61</formula>
      <formula>0.61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drape_ctl2</vt:lpstr>
      <vt:lpstr>Database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 DSousa</dc:creator>
  <cp:lastModifiedBy>Wade Williams</cp:lastModifiedBy>
  <dcterms:created xsi:type="dcterms:W3CDTF">2010-12-30T20:24:52Z</dcterms:created>
  <dcterms:modified xsi:type="dcterms:W3CDTF">2015-06-04T14:08:41Z</dcterms:modified>
</cp:coreProperties>
</file>