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300" windowWidth="18270" windowHeight="10500" tabRatio="594"/>
  </bookViews>
  <sheets>
    <sheet name="drape_ctl2" sheetId="1" r:id="rId1"/>
  </sheets>
  <definedNames>
    <definedName name="_xlnm.Database">drape_ctl2!$A$1:$H$77</definedName>
  </definedNames>
  <calcPr calcId="125725"/>
</workbook>
</file>

<file path=xl/calcChain.xml><?xml version="1.0" encoding="utf-8"?>
<calcChain xmlns="http://schemas.openxmlformats.org/spreadsheetml/2006/main">
  <c r="J87" i="1"/>
  <c r="I87"/>
  <c r="K87"/>
  <c r="L56"/>
  <c r="J21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J14"/>
  <c r="J15"/>
  <c r="J16"/>
  <c r="J17"/>
  <c r="J18"/>
  <c r="J19"/>
  <c r="J11"/>
  <c r="J12"/>
  <c r="J2"/>
  <c r="J3"/>
  <c r="J4"/>
  <c r="J5"/>
  <c r="J6"/>
  <c r="J7"/>
  <c r="J13" l="1"/>
  <c r="J20"/>
  <c r="J8"/>
  <c r="J9"/>
  <c r="K42"/>
  <c r="J10"/>
  <c r="H84"/>
  <c r="H83"/>
  <c r="H82"/>
  <c r="H81"/>
  <c r="H80"/>
  <c r="H79"/>
  <c r="L45"/>
  <c r="L3"/>
  <c r="L74"/>
  <c r="L37"/>
  <c r="L41"/>
  <c r="L40"/>
  <c r="L16"/>
  <c r="L15"/>
  <c r="L66"/>
  <c r="L67"/>
  <c r="L34"/>
  <c r="L14"/>
  <c r="L22"/>
  <c r="L36"/>
  <c r="L63"/>
  <c r="L33"/>
  <c r="L71"/>
  <c r="L27"/>
  <c r="L73"/>
  <c r="L52"/>
  <c r="L29"/>
  <c r="L42"/>
  <c r="L69"/>
  <c r="L24"/>
  <c r="L77"/>
  <c r="L46"/>
  <c r="L49"/>
  <c r="L58"/>
  <c r="L17"/>
  <c r="L18"/>
  <c r="L7"/>
  <c r="L53"/>
  <c r="L75"/>
  <c r="L9"/>
  <c r="L13"/>
  <c r="L20"/>
  <c r="L4"/>
  <c r="L43"/>
  <c r="L10"/>
  <c r="L21"/>
  <c r="L28"/>
  <c r="L26"/>
  <c r="L50"/>
  <c r="L23"/>
  <c r="L19"/>
  <c r="L39"/>
  <c r="L54"/>
  <c r="L59"/>
  <c r="L68"/>
  <c r="L62"/>
  <c r="L72"/>
  <c r="L35"/>
  <c r="L44"/>
  <c r="L2"/>
  <c r="L70"/>
  <c r="L76"/>
  <c r="L51"/>
  <c r="L8"/>
  <c r="L57"/>
  <c r="L55"/>
  <c r="L6"/>
  <c r="L38"/>
  <c r="L64"/>
  <c r="L65"/>
  <c r="L25"/>
  <c r="L5"/>
  <c r="L47"/>
  <c r="L48"/>
  <c r="L32"/>
  <c r="L12"/>
  <c r="L60"/>
  <c r="L61"/>
  <c r="L31"/>
  <c r="L11"/>
  <c r="L30"/>
  <c r="H87" l="1"/>
  <c r="I80"/>
  <c r="J84"/>
  <c r="I84"/>
  <c r="K84"/>
  <c r="J80"/>
  <c r="I79"/>
  <c r="I81"/>
  <c r="I82"/>
  <c r="I83"/>
  <c r="K80"/>
  <c r="J79"/>
  <c r="J81"/>
  <c r="J82"/>
  <c r="J83"/>
  <c r="K79"/>
  <c r="K81"/>
  <c r="K82"/>
  <c r="K83"/>
  <c r="H85" l="1"/>
  <c r="H86" s="1"/>
  <c r="I85" l="1"/>
  <c r="I86" s="1"/>
  <c r="K85"/>
  <c r="K86" s="1"/>
  <c r="J85"/>
  <c r="J86" s="1"/>
</calcChain>
</file>

<file path=xl/sharedStrings.xml><?xml version="1.0" encoding="utf-8"?>
<sst xmlns="http://schemas.openxmlformats.org/spreadsheetml/2006/main" count="177" uniqueCount="102">
  <si>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</si>
  <si>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</si>
  <si>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</si>
  <si>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</si>
  <si>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</si>
  <si>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</si>
  <si>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</si>
  <si>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</si>
  <si>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ALL</t>
  </si>
  <si>
    <t>Hard Surface</t>
  </si>
  <si>
    <t>Grass</t>
  </si>
  <si>
    <t>Tree</t>
  </si>
  <si>
    <t>N</t>
  </si>
  <si>
    <t>Average</t>
  </si>
  <si>
    <t>SD</t>
  </si>
  <si>
    <t>Min</t>
  </si>
  <si>
    <t>Max</t>
  </si>
  <si>
    <t>SS</t>
  </si>
  <si>
    <t>RMSE</t>
  </si>
  <si>
    <t>95% CI</t>
  </si>
  <si>
    <t>grass</t>
  </si>
  <si>
    <t>tree</t>
  </si>
  <si>
    <t>Absolute</t>
  </si>
  <si>
    <t>95th Percentile</t>
  </si>
  <si>
    <t>HS</t>
  </si>
  <si>
    <t>SG_16BE</t>
  </si>
  <si>
    <t>SG_16G</t>
  </si>
  <si>
    <t>SG_16T1</t>
  </si>
  <si>
    <t>SG_16T2</t>
  </si>
  <si>
    <t>SG_17BE</t>
  </si>
  <si>
    <t>SG_17G</t>
  </si>
  <si>
    <t>SG_17T1</t>
  </si>
  <si>
    <t>SG_18BE</t>
  </si>
  <si>
    <t>SG_18G</t>
  </si>
  <si>
    <t>SG_18T1</t>
  </si>
  <si>
    <t>SG_18T2</t>
  </si>
  <si>
    <t>SG_19T1</t>
  </si>
  <si>
    <t>SG_20BE</t>
  </si>
  <si>
    <t>SG_20G</t>
  </si>
  <si>
    <t>SG_20T1</t>
  </si>
  <si>
    <t>SG_20T2</t>
  </si>
  <si>
    <t>SG_8BE</t>
  </si>
  <si>
    <t>SG_8G</t>
  </si>
  <si>
    <t>SG_8T1</t>
  </si>
  <si>
    <t>SG_8T2</t>
  </si>
  <si>
    <t>SG_15BE</t>
  </si>
  <si>
    <t>SG_15G</t>
  </si>
  <si>
    <t>SG_15T1</t>
  </si>
  <si>
    <t>SG_15T2</t>
  </si>
  <si>
    <t>SG_7BE</t>
  </si>
  <si>
    <t>SG_7T1</t>
  </si>
  <si>
    <t>SG_7T2</t>
  </si>
  <si>
    <t>SG_7G</t>
  </si>
  <si>
    <t>SG_9BE</t>
  </si>
  <si>
    <t>SG_9G</t>
  </si>
  <si>
    <t>SG_4BE</t>
  </si>
  <si>
    <t>SG_4G</t>
  </si>
  <si>
    <t>SG_4T2</t>
  </si>
  <si>
    <t>SG_4T1</t>
  </si>
  <si>
    <t>SG_11BE</t>
  </si>
  <si>
    <t>SG_11G</t>
  </si>
  <si>
    <t>SG_11T1</t>
  </si>
  <si>
    <t>SG_11T2</t>
  </si>
  <si>
    <t>SG_6BE</t>
  </si>
  <si>
    <t>SG_6G</t>
  </si>
  <si>
    <t>SG_6T1</t>
  </si>
  <si>
    <t>SG_6T2</t>
  </si>
  <si>
    <t>SG_14BE</t>
  </si>
  <si>
    <t>SG_14G</t>
  </si>
  <si>
    <t>SG_14T1</t>
  </si>
  <si>
    <t>SG_14T2</t>
  </si>
  <si>
    <t>SG_5BE</t>
  </si>
  <si>
    <t>SG_5G</t>
  </si>
  <si>
    <t>SG_5T1</t>
  </si>
  <si>
    <t>SG_5T2</t>
  </si>
  <si>
    <t>SG_10BE</t>
  </si>
  <si>
    <t>SG_10G</t>
  </si>
  <si>
    <t>SG_10T1</t>
  </si>
  <si>
    <t>SG_12BE</t>
  </si>
  <si>
    <t>SG_12G</t>
  </si>
  <si>
    <t>SG_12T1</t>
  </si>
  <si>
    <t>SG_12T2</t>
  </si>
  <si>
    <t>SG_3BE</t>
  </si>
  <si>
    <t>SG_3G</t>
  </si>
  <si>
    <t>SG_3T1</t>
  </si>
  <si>
    <t>SG_3T2</t>
  </si>
  <si>
    <t>SG_2BE</t>
  </si>
  <si>
    <t>SG_2G</t>
  </si>
  <si>
    <t>SG_2T1</t>
  </si>
  <si>
    <t>SG_2T2</t>
  </si>
  <si>
    <t>SG_13BE</t>
  </si>
  <si>
    <t>SG_13G</t>
  </si>
  <si>
    <t>SG_13T1</t>
  </si>
  <si>
    <t>SG_13T2</t>
  </si>
  <si>
    <t>SG_1BE</t>
  </si>
  <si>
    <t>SG_1G</t>
  </si>
  <si>
    <t>SG_1T1</t>
  </si>
  <si>
    <t>SG_1T2</t>
  </si>
  <si>
    <t>SG_19BE</t>
  </si>
  <si>
    <t>SG_19G</t>
  </si>
  <si>
    <t>hs</t>
  </si>
  <si>
    <t>SG_17T2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</si>
</sst>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>
      <pane xSplit="6" ySplit="1" topLeftCell="G71" activePane="bottomRight" state="frozenSplit"/>
      <selection pane="topRight" activeCell="F1" sqref="F1"/>
      <selection pane="bottomLeft" activeCell="C2" sqref="C2"/>
      <selection pane="bottomRight" activeCell="H85" sqref="H85:K87"/>
    </sheetView>
  </sheetViews>
  <sheetFormatPr defaultRowHeight="15"/>
  <cols>
    <col min="1" max="1" width="9.7109375" style="1" customWidth="1"/>
    <col min="2" max="2" width="10.85546875" style="2" customWidth="1"/>
    <col min="3" max="3" width="18.42578125" style="5" customWidth="1"/>
    <col min="4" max="4" width="19.85546875" style="5" customWidth="1"/>
    <col min="5" max="5" width="19.7109375" style="5" customWidth="1"/>
    <col min="6" max="6" width="8.28515625" style="1" customWidth="1"/>
    <col min="7" max="7" width="17.42578125" style="5" customWidth="1"/>
    <col min="8" max="8" width="14.42578125" style="5" customWidth="1"/>
    <col min="9" max="9" width="9.5703125" style="3" customWidth="1"/>
    <col min="10" max="10" width="8.140625" style="3" customWidth="1"/>
    <col min="11" max="11" width="9.140625" style="3"/>
  </cols>
  <sheetData>
    <row r="1" spans="1:12" ht="30.75" thickBot="1">
      <c r="A1" s="1" t="s">
        <v>0</v>
      </c>
      <c r="B1" s="2" t="s">
        <v>1</v>
      </c>
      <c r="C1" s="5" t="s">
        <v>3</v>
      </c>
      <c r="D1" s="5" t="s">
        <v>2</v>
      </c>
      <c r="E1" s="5" t="s">
        <v>4</v>
      </c>
      <c r="F1" s="1" t="s">
        <v>5</v>
      </c>
      <c r="G1" s="5" t="s">
        <v>6</v>
      </c>
      <c r="H1" s="5" t="s">
        <v>7</v>
      </c>
      <c r="I1" s="4" t="s">
        <v>9</v>
      </c>
      <c r="J1" s="4" t="s">
        <v>10</v>
      </c>
      <c r="K1" s="4" t="s">
        <v>11</v>
      </c>
      <c r="L1" s="4" t="s">
        <v>22</v>
      </c>
    </row>
    <row r="2" spans="1:12">
      <c r="A2" s="1">
        <v>0</v>
      </c>
      <c r="B2" s="1" t="s">
        <v>76</v>
      </c>
      <c r="C2" s="3">
        <v>748573.46400000004</v>
      </c>
      <c r="D2" s="3">
        <v>4190711.949</v>
      </c>
      <c r="E2" s="3">
        <v>256.16300000000001</v>
      </c>
      <c r="F2" s="1" t="s">
        <v>20</v>
      </c>
      <c r="G2" s="3">
        <v>256.12382152100002</v>
      </c>
      <c r="H2" s="3">
        <v>3.9178479000000002E-2</v>
      </c>
      <c r="J2" s="3">
        <f t="shared" ref="J2:J7" si="0">H2</f>
        <v>3.9178479000000002E-2</v>
      </c>
      <c r="L2" s="3">
        <f t="shared" ref="L2:L33" si="1">ABS(H2)</f>
        <v>3.9178479000000002E-2</v>
      </c>
    </row>
    <row r="3" spans="1:12">
      <c r="A3" s="1">
        <v>0</v>
      </c>
      <c r="B3" s="1" t="s">
        <v>60</v>
      </c>
      <c r="C3" s="3">
        <v>752469.35800000001</v>
      </c>
      <c r="D3" s="3">
        <v>4183508.7289999998</v>
      </c>
      <c r="E3" s="3">
        <v>158.886</v>
      </c>
      <c r="F3" s="1" t="s">
        <v>20</v>
      </c>
      <c r="G3" s="3">
        <v>158.981969792</v>
      </c>
      <c r="H3" s="3">
        <v>-9.5969791999999998E-2</v>
      </c>
      <c r="J3" s="3">
        <f t="shared" si="0"/>
        <v>-9.5969791999999998E-2</v>
      </c>
      <c r="L3" s="3">
        <f t="shared" si="1"/>
        <v>9.5969791999999998E-2</v>
      </c>
    </row>
    <row r="4" spans="1:12">
      <c r="A4" s="1">
        <v>0</v>
      </c>
      <c r="B4" s="1" t="s">
        <v>79</v>
      </c>
      <c r="C4" s="3">
        <v>747099.78300000005</v>
      </c>
      <c r="D4" s="3">
        <v>4185749.2220000001</v>
      </c>
      <c r="E4" s="3">
        <v>229.477</v>
      </c>
      <c r="F4" s="1" t="s">
        <v>20</v>
      </c>
      <c r="G4" s="3">
        <v>229.53294456500001</v>
      </c>
      <c r="H4" s="3">
        <v>-5.5944565000000002E-2</v>
      </c>
      <c r="J4" s="3">
        <f t="shared" si="0"/>
        <v>-5.5944565000000002E-2</v>
      </c>
      <c r="L4" s="3">
        <f t="shared" si="1"/>
        <v>5.5944565000000002E-2</v>
      </c>
    </row>
    <row r="5" spans="1:12">
      <c r="A5" s="1">
        <v>0</v>
      </c>
      <c r="B5" s="1" t="s">
        <v>91</v>
      </c>
      <c r="C5" s="3">
        <v>738008.87600000005</v>
      </c>
      <c r="D5" s="3">
        <v>4191094.1940000001</v>
      </c>
      <c r="E5" s="3">
        <v>269.08100000000002</v>
      </c>
      <c r="F5" s="1" t="s">
        <v>20</v>
      </c>
      <c r="G5" s="3">
        <v>269.10135196599998</v>
      </c>
      <c r="H5" s="3">
        <v>-2.0351965999999999E-2</v>
      </c>
      <c r="J5" s="3">
        <f t="shared" si="0"/>
        <v>-2.0351965999999999E-2</v>
      </c>
      <c r="L5" s="3">
        <f t="shared" si="1"/>
        <v>2.0351965999999999E-2</v>
      </c>
    </row>
    <row r="6" spans="1:12">
      <c r="A6" s="1">
        <v>0</v>
      </c>
      <c r="B6" s="1" t="s">
        <v>68</v>
      </c>
      <c r="C6" s="3">
        <v>746263.92</v>
      </c>
      <c r="D6" s="3">
        <v>4199347.6100000003</v>
      </c>
      <c r="E6" s="3">
        <v>230.93799999999999</v>
      </c>
      <c r="F6" s="1" t="s">
        <v>20</v>
      </c>
      <c r="G6" s="3">
        <v>230.92433310499999</v>
      </c>
      <c r="H6" s="3">
        <v>1.3666895E-2</v>
      </c>
      <c r="J6" s="3">
        <f t="shared" si="0"/>
        <v>1.3666895E-2</v>
      </c>
      <c r="L6" s="3">
        <f t="shared" si="1"/>
        <v>1.3666895E-2</v>
      </c>
    </row>
    <row r="7" spans="1:12">
      <c r="A7" s="1">
        <v>0</v>
      </c>
      <c r="B7" s="1" t="s">
        <v>46</v>
      </c>
      <c r="C7" s="3">
        <v>760752.79200000002</v>
      </c>
      <c r="D7" s="3">
        <v>4195922.4309999999</v>
      </c>
      <c r="E7" s="3">
        <v>174.971</v>
      </c>
      <c r="F7" s="1" t="s">
        <v>20</v>
      </c>
      <c r="G7" s="3">
        <v>174.94938279300001</v>
      </c>
      <c r="H7" s="3">
        <v>2.1617206999999999E-2</v>
      </c>
      <c r="J7" s="3">
        <f t="shared" si="0"/>
        <v>2.1617206999999999E-2</v>
      </c>
      <c r="L7" s="3">
        <f t="shared" si="1"/>
        <v>2.1617206999999999E-2</v>
      </c>
    </row>
    <row r="8" spans="1:12">
      <c r="A8" s="1">
        <v>0</v>
      </c>
      <c r="B8" s="1" t="s">
        <v>26</v>
      </c>
      <c r="C8" s="3">
        <v>767940.93400000001</v>
      </c>
      <c r="D8" s="3">
        <v>4196983.352</v>
      </c>
      <c r="E8" s="3">
        <v>143.804</v>
      </c>
      <c r="F8" s="1" t="s">
        <v>20</v>
      </c>
      <c r="G8" s="3">
        <v>143.73542983499999</v>
      </c>
      <c r="H8" s="3">
        <v>6.8570165000000002E-2</v>
      </c>
      <c r="J8" s="3">
        <f>H8</f>
        <v>6.8570165000000002E-2</v>
      </c>
      <c r="L8" s="3">
        <f t="shared" si="1"/>
        <v>6.8570165000000002E-2</v>
      </c>
    </row>
    <row r="9" spans="1:12">
      <c r="A9" s="1">
        <v>0</v>
      </c>
      <c r="B9" s="1" t="s">
        <v>30</v>
      </c>
      <c r="C9" s="3">
        <v>768441.97499999998</v>
      </c>
      <c r="D9" s="3">
        <v>4196652.7050000001</v>
      </c>
      <c r="E9" s="3">
        <v>118.599</v>
      </c>
      <c r="F9" s="1" t="s">
        <v>20</v>
      </c>
      <c r="G9" s="3">
        <v>118.561983156</v>
      </c>
      <c r="H9" s="3">
        <v>3.7016844E-2</v>
      </c>
      <c r="J9" s="3">
        <f>H9</f>
        <v>3.7016844E-2</v>
      </c>
      <c r="L9" s="3">
        <f t="shared" si="1"/>
        <v>3.7016844E-2</v>
      </c>
    </row>
    <row r="10" spans="1:12">
      <c r="A10" s="1">
        <v>0</v>
      </c>
      <c r="B10" s="1" t="s">
        <v>33</v>
      </c>
      <c r="C10" s="3">
        <v>768511.94099999999</v>
      </c>
      <c r="D10" s="3">
        <v>4196127.75</v>
      </c>
      <c r="E10" s="3">
        <v>139.55799999999999</v>
      </c>
      <c r="F10" s="1" t="s">
        <v>20</v>
      </c>
      <c r="G10" s="3">
        <v>139.50922088999999</v>
      </c>
      <c r="H10" s="3">
        <v>4.8779110000000001E-2</v>
      </c>
      <c r="J10" s="3">
        <f>H10</f>
        <v>4.8779110000000001E-2</v>
      </c>
      <c r="L10" s="3">
        <f t="shared" si="1"/>
        <v>4.8779110000000001E-2</v>
      </c>
    </row>
    <row r="11" spans="1:12">
      <c r="A11" s="1">
        <v>0</v>
      </c>
      <c r="B11" s="1" t="s">
        <v>99</v>
      </c>
      <c r="C11" s="3">
        <v>768744.005</v>
      </c>
      <c r="D11" s="3">
        <v>4196073.534</v>
      </c>
      <c r="E11" s="3">
        <v>126.754</v>
      </c>
      <c r="F11" s="1" t="s">
        <v>20</v>
      </c>
      <c r="G11" s="3">
        <v>126.69818904100001</v>
      </c>
      <c r="H11" s="3">
        <v>5.5810959E-2</v>
      </c>
      <c r="J11" s="3">
        <f t="shared" ref="J11:J12" si="2">H11</f>
        <v>5.5810959E-2</v>
      </c>
      <c r="L11" s="3">
        <f t="shared" si="1"/>
        <v>5.5810959E-2</v>
      </c>
    </row>
    <row r="12" spans="1:12">
      <c r="A12" s="1">
        <v>0</v>
      </c>
      <c r="B12" s="1" t="s">
        <v>95</v>
      </c>
      <c r="C12" s="3">
        <v>736274.94499999995</v>
      </c>
      <c r="D12" s="3">
        <v>4189029.1439999999</v>
      </c>
      <c r="E12" s="3">
        <v>300.613</v>
      </c>
      <c r="F12" s="1" t="s">
        <v>20</v>
      </c>
      <c r="G12" s="3">
        <v>300.60609746799997</v>
      </c>
      <c r="H12" s="3">
        <v>6.9025320000299997E-3</v>
      </c>
      <c r="J12" s="3">
        <f t="shared" si="2"/>
        <v>6.9025320000299997E-3</v>
      </c>
      <c r="L12" s="3">
        <f t="shared" si="1"/>
        <v>6.9025320000299997E-3</v>
      </c>
    </row>
    <row r="13" spans="1:12">
      <c r="A13" s="1">
        <v>0</v>
      </c>
      <c r="B13" s="1" t="s">
        <v>38</v>
      </c>
      <c r="C13" s="3">
        <v>768466.94299999997</v>
      </c>
      <c r="D13" s="3">
        <v>4195767.9079999998</v>
      </c>
      <c r="E13" s="3">
        <v>122.613</v>
      </c>
      <c r="F13" s="1" t="s">
        <v>20</v>
      </c>
      <c r="G13" s="3">
        <v>122.58572148099999</v>
      </c>
      <c r="H13" s="3">
        <v>2.7278519000000001E-2</v>
      </c>
      <c r="J13" s="3">
        <f>H13</f>
        <v>2.7278519000000001E-2</v>
      </c>
      <c r="L13" s="3">
        <f t="shared" si="1"/>
        <v>2.7278519000000001E-2</v>
      </c>
    </row>
    <row r="14" spans="1:12">
      <c r="A14" s="1">
        <v>0</v>
      </c>
      <c r="B14" s="1" t="s">
        <v>87</v>
      </c>
      <c r="C14" s="3">
        <v>743280.51599999995</v>
      </c>
      <c r="D14" s="3">
        <v>4181628.52</v>
      </c>
      <c r="E14" s="3">
        <v>282.71899999999999</v>
      </c>
      <c r="F14" s="1" t="s">
        <v>20</v>
      </c>
      <c r="G14" s="3">
        <v>282.73003947299998</v>
      </c>
      <c r="H14" s="3">
        <v>-1.1039472999999999E-2</v>
      </c>
      <c r="J14" s="3">
        <f t="shared" ref="J14:J19" si="3">H14</f>
        <v>-1.1039472999999999E-2</v>
      </c>
      <c r="L14" s="3">
        <f t="shared" si="1"/>
        <v>1.1039472999999999E-2</v>
      </c>
    </row>
    <row r="15" spans="1:12">
      <c r="A15" s="1">
        <v>0</v>
      </c>
      <c r="B15" s="1" t="s">
        <v>83</v>
      </c>
      <c r="C15" s="3">
        <v>746300.79599999997</v>
      </c>
      <c r="D15" s="3">
        <v>4174595.28</v>
      </c>
      <c r="E15" s="3">
        <v>330.58199999999999</v>
      </c>
      <c r="F15" s="1" t="s">
        <v>20</v>
      </c>
      <c r="G15" s="3">
        <v>330.58888150400003</v>
      </c>
      <c r="H15" s="3">
        <v>-6.8815040000300004E-3</v>
      </c>
      <c r="J15" s="3">
        <f t="shared" si="3"/>
        <v>-6.8815040000300004E-3</v>
      </c>
      <c r="L15" s="3">
        <f t="shared" si="1"/>
        <v>6.8815040000300004E-3</v>
      </c>
    </row>
    <row r="16" spans="1:12">
      <c r="A16" s="1">
        <v>0</v>
      </c>
      <c r="B16" s="1" t="s">
        <v>56</v>
      </c>
      <c r="C16" s="3">
        <v>755758.02899999998</v>
      </c>
      <c r="D16" s="3">
        <v>4186411.389</v>
      </c>
      <c r="E16" s="3">
        <v>146.33699999999999</v>
      </c>
      <c r="F16" s="1" t="s">
        <v>20</v>
      </c>
      <c r="G16" s="3">
        <v>146.32474488099999</v>
      </c>
      <c r="H16" s="3">
        <v>1.2255119E-2</v>
      </c>
      <c r="J16" s="3">
        <f t="shared" si="3"/>
        <v>1.2255119E-2</v>
      </c>
      <c r="L16" s="3">
        <f t="shared" si="1"/>
        <v>1.2255119E-2</v>
      </c>
    </row>
    <row r="17" spans="1:12">
      <c r="A17" s="1">
        <v>0</v>
      </c>
      <c r="B17" s="1" t="s">
        <v>72</v>
      </c>
      <c r="C17" s="3">
        <v>750490.30900000001</v>
      </c>
      <c r="D17" s="3">
        <v>4188731.6159999999</v>
      </c>
      <c r="E17" s="3">
        <v>278.77800000000002</v>
      </c>
      <c r="F17" s="1" t="s">
        <v>20</v>
      </c>
      <c r="G17" s="3">
        <v>278.66142147400001</v>
      </c>
      <c r="H17" s="3">
        <v>0.116578526</v>
      </c>
      <c r="J17" s="3">
        <f t="shared" si="3"/>
        <v>0.116578526</v>
      </c>
      <c r="L17" s="3">
        <f t="shared" si="1"/>
        <v>0.116578526</v>
      </c>
    </row>
    <row r="18" spans="1:12">
      <c r="A18" s="1">
        <v>0</v>
      </c>
      <c r="B18" s="1" t="s">
        <v>64</v>
      </c>
      <c r="C18" s="3">
        <v>747463.29500000004</v>
      </c>
      <c r="D18" s="3">
        <v>4196877.2419999996</v>
      </c>
      <c r="E18" s="3">
        <v>229.49600000000001</v>
      </c>
      <c r="F18" s="1" t="s">
        <v>20</v>
      </c>
      <c r="G18" s="3">
        <v>229.462253997</v>
      </c>
      <c r="H18" s="3">
        <v>3.3746002999999997E-2</v>
      </c>
      <c r="J18" s="3">
        <f t="shared" si="3"/>
        <v>3.3746002999999997E-2</v>
      </c>
      <c r="L18" s="3">
        <f t="shared" si="1"/>
        <v>3.3746002999999997E-2</v>
      </c>
    </row>
    <row r="19" spans="1:12">
      <c r="A19" s="1">
        <v>0</v>
      </c>
      <c r="B19" s="1" t="s">
        <v>52</v>
      </c>
      <c r="C19" s="3">
        <v>756812.74899999995</v>
      </c>
      <c r="D19" s="3">
        <v>4201188.6639999999</v>
      </c>
      <c r="E19" s="3">
        <v>193.619</v>
      </c>
      <c r="F19" s="1" t="s">
        <v>20</v>
      </c>
      <c r="G19" s="3">
        <v>193.68165314300001</v>
      </c>
      <c r="H19" s="3">
        <v>-6.2653142999999994E-2</v>
      </c>
      <c r="J19" s="3">
        <f t="shared" si="3"/>
        <v>-6.2653142999999994E-2</v>
      </c>
      <c r="L19" s="3">
        <f t="shared" si="1"/>
        <v>6.2653142999999994E-2</v>
      </c>
    </row>
    <row r="20" spans="1:12">
      <c r="A20" s="1">
        <v>0</v>
      </c>
      <c r="B20" s="1" t="s">
        <v>42</v>
      </c>
      <c r="C20" s="3">
        <v>765014.94</v>
      </c>
      <c r="D20" s="3">
        <v>4193619.3330000001</v>
      </c>
      <c r="E20" s="3">
        <v>138.82400000000001</v>
      </c>
      <c r="F20" s="1" t="s">
        <v>20</v>
      </c>
      <c r="G20" s="3">
        <v>138.711957109</v>
      </c>
      <c r="H20" s="3">
        <v>0.11204289100000001</v>
      </c>
      <c r="J20" s="3">
        <f>H20</f>
        <v>0.11204289100000001</v>
      </c>
      <c r="L20" s="3">
        <f t="shared" si="1"/>
        <v>0.11204289100000001</v>
      </c>
    </row>
    <row r="21" spans="1:12">
      <c r="A21" s="1">
        <v>0</v>
      </c>
      <c r="B21" s="1" t="s">
        <v>54</v>
      </c>
      <c r="C21" s="3">
        <v>755445.74600000004</v>
      </c>
      <c r="D21" s="3">
        <v>4196520.2920000004</v>
      </c>
      <c r="E21" s="3">
        <v>154.96299999999999</v>
      </c>
      <c r="F21" s="1" t="s">
        <v>20</v>
      </c>
      <c r="G21" s="3">
        <v>154.92606483500001</v>
      </c>
      <c r="H21" s="3">
        <v>3.6935164999999999E-2</v>
      </c>
      <c r="J21" s="3">
        <f>H21</f>
        <v>3.6935164999999999E-2</v>
      </c>
      <c r="L21" s="3">
        <f t="shared" si="1"/>
        <v>3.6935164999999999E-2</v>
      </c>
    </row>
    <row r="22" spans="1:12">
      <c r="A22" s="1">
        <v>0</v>
      </c>
      <c r="B22" s="1" t="s">
        <v>75</v>
      </c>
      <c r="C22" s="3">
        <v>748575.79</v>
      </c>
      <c r="D22" s="3">
        <v>4190717.585</v>
      </c>
      <c r="E22" s="3">
        <v>255.77799999999999</v>
      </c>
      <c r="F22" s="1" t="s">
        <v>100</v>
      </c>
      <c r="G22" s="3">
        <v>255.73246343</v>
      </c>
      <c r="H22" s="3">
        <v>4.5536569999999998E-2</v>
      </c>
      <c r="I22" s="3">
        <f t="shared" ref="I22:I41" si="4">H22</f>
        <v>4.5536569999999998E-2</v>
      </c>
      <c r="L22" s="3">
        <f t="shared" si="1"/>
        <v>4.5536569999999998E-2</v>
      </c>
    </row>
    <row r="23" spans="1:12">
      <c r="A23" s="1">
        <v>0</v>
      </c>
      <c r="B23" s="1" t="s">
        <v>59</v>
      </c>
      <c r="C23" s="3">
        <v>752453.26699999999</v>
      </c>
      <c r="D23" s="3">
        <v>4183525.216</v>
      </c>
      <c r="E23" s="3">
        <v>160.04400000000001</v>
      </c>
      <c r="F23" s="1" t="s">
        <v>24</v>
      </c>
      <c r="G23" s="3">
        <v>160.064614213</v>
      </c>
      <c r="H23" s="3">
        <v>-2.0614212999999999E-2</v>
      </c>
      <c r="I23" s="3">
        <f t="shared" si="4"/>
        <v>-2.0614212999999999E-2</v>
      </c>
      <c r="L23" s="3">
        <f t="shared" si="1"/>
        <v>2.0614212999999999E-2</v>
      </c>
    </row>
    <row r="24" spans="1:12">
      <c r="A24" s="1">
        <v>0</v>
      </c>
      <c r="B24" s="1" t="s">
        <v>78</v>
      </c>
      <c r="C24" s="3">
        <v>747131.23400000005</v>
      </c>
      <c r="D24" s="3">
        <v>4185770.5120000001</v>
      </c>
      <c r="E24" s="3">
        <v>228.00800000000001</v>
      </c>
      <c r="F24" s="1" t="s">
        <v>100</v>
      </c>
      <c r="G24" s="3">
        <v>227.969274525</v>
      </c>
      <c r="H24" s="3">
        <v>3.8725475000000002E-2</v>
      </c>
      <c r="I24" s="3">
        <f t="shared" si="4"/>
        <v>3.8725475000000002E-2</v>
      </c>
      <c r="L24" s="3">
        <f t="shared" si="1"/>
        <v>3.8725475000000002E-2</v>
      </c>
    </row>
    <row r="25" spans="1:12">
      <c r="A25" s="1">
        <v>0</v>
      </c>
      <c r="B25" s="1" t="s">
        <v>90</v>
      </c>
      <c r="C25" s="3">
        <v>738027.05299999996</v>
      </c>
      <c r="D25" s="3">
        <v>4191111.1</v>
      </c>
      <c r="E25" s="3">
        <v>269.351</v>
      </c>
      <c r="F25" s="1" t="s">
        <v>100</v>
      </c>
      <c r="G25" s="3">
        <v>269.33448139000001</v>
      </c>
      <c r="H25" s="3">
        <v>1.651861E-2</v>
      </c>
      <c r="I25" s="3">
        <f t="shared" si="4"/>
        <v>1.651861E-2</v>
      </c>
      <c r="L25" s="3">
        <f t="shared" si="1"/>
        <v>1.651861E-2</v>
      </c>
    </row>
    <row r="26" spans="1:12">
      <c r="A26" s="1">
        <v>0</v>
      </c>
      <c r="B26" s="1" t="s">
        <v>67</v>
      </c>
      <c r="C26" s="3">
        <v>746253.75</v>
      </c>
      <c r="D26" s="3">
        <v>4199325.2029999997</v>
      </c>
      <c r="E26" s="3">
        <v>231.61099999999999</v>
      </c>
      <c r="F26" s="1" t="s">
        <v>100</v>
      </c>
      <c r="G26" s="3">
        <v>231.59939862799999</v>
      </c>
      <c r="H26" s="3">
        <v>1.1601372E-2</v>
      </c>
      <c r="I26" s="3">
        <f t="shared" si="4"/>
        <v>1.1601372E-2</v>
      </c>
      <c r="L26" s="3">
        <f t="shared" si="1"/>
        <v>1.1601372E-2</v>
      </c>
    </row>
    <row r="27" spans="1:12">
      <c r="A27" s="1">
        <v>0</v>
      </c>
      <c r="B27" s="1" t="s">
        <v>45</v>
      </c>
      <c r="C27" s="3">
        <v>760752.65599999996</v>
      </c>
      <c r="D27" s="3">
        <v>4195912.1569999997</v>
      </c>
      <c r="E27" s="3">
        <v>175.14</v>
      </c>
      <c r="F27" s="1" t="s">
        <v>24</v>
      </c>
      <c r="G27" s="3">
        <v>175.10588906000001</v>
      </c>
      <c r="H27" s="3">
        <v>3.4110939999999999E-2</v>
      </c>
      <c r="I27" s="3">
        <f t="shared" si="4"/>
        <v>3.4110939999999999E-2</v>
      </c>
      <c r="L27" s="3">
        <f t="shared" si="1"/>
        <v>3.4110939999999999E-2</v>
      </c>
    </row>
    <row r="28" spans="1:12">
      <c r="A28" s="1">
        <v>0</v>
      </c>
      <c r="B28" s="1" t="s">
        <v>25</v>
      </c>
      <c r="C28" s="3">
        <v>767931.196</v>
      </c>
      <c r="D28" s="3">
        <v>4196969.1339999996</v>
      </c>
      <c r="E28" s="3">
        <v>144.18299999999999</v>
      </c>
      <c r="F28" s="1" t="s">
        <v>100</v>
      </c>
      <c r="G28" s="3">
        <v>144.123532297</v>
      </c>
      <c r="H28" s="3">
        <v>5.9467702999999997E-2</v>
      </c>
      <c r="I28" s="3">
        <f t="shared" si="4"/>
        <v>5.9467702999999997E-2</v>
      </c>
      <c r="L28" s="3">
        <f t="shared" si="1"/>
        <v>5.9467702999999997E-2</v>
      </c>
    </row>
    <row r="29" spans="1:12">
      <c r="A29" s="1">
        <v>0</v>
      </c>
      <c r="B29" s="1" t="s">
        <v>29</v>
      </c>
      <c r="C29" s="3">
        <v>768420.10900000005</v>
      </c>
      <c r="D29" s="3">
        <v>4196669.0180000002</v>
      </c>
      <c r="E29" s="3">
        <v>118.605</v>
      </c>
      <c r="F29" s="1" t="s">
        <v>100</v>
      </c>
      <c r="G29" s="3">
        <v>118.582644003</v>
      </c>
      <c r="H29" s="3">
        <v>2.2355996999999999E-2</v>
      </c>
      <c r="I29" s="3">
        <f t="shared" si="4"/>
        <v>2.2355996999999999E-2</v>
      </c>
      <c r="L29" s="3">
        <f t="shared" si="1"/>
        <v>2.2355996999999999E-2</v>
      </c>
    </row>
    <row r="30" spans="1:12">
      <c r="A30" s="1">
        <v>0</v>
      </c>
      <c r="B30" s="1" t="s">
        <v>32</v>
      </c>
      <c r="C30" s="3">
        <v>768499.90800000005</v>
      </c>
      <c r="D30" s="3">
        <v>4196118.2280000001</v>
      </c>
      <c r="E30" s="3">
        <v>139.66499999999999</v>
      </c>
      <c r="F30" s="1" t="s">
        <v>100</v>
      </c>
      <c r="G30" s="3">
        <v>139.64900391699999</v>
      </c>
      <c r="H30" s="3">
        <v>1.5996083000000001E-2</v>
      </c>
      <c r="I30" s="3">
        <f t="shared" si="4"/>
        <v>1.5996083000000001E-2</v>
      </c>
      <c r="L30" s="3">
        <f t="shared" si="1"/>
        <v>1.5996083000000001E-2</v>
      </c>
    </row>
    <row r="31" spans="1:12">
      <c r="A31" s="1">
        <v>0</v>
      </c>
      <c r="B31" s="1" t="s">
        <v>98</v>
      </c>
      <c r="C31" s="3">
        <v>768754.75399999996</v>
      </c>
      <c r="D31" s="3">
        <v>4196079.8030000003</v>
      </c>
      <c r="E31" s="3">
        <v>126.852</v>
      </c>
      <c r="F31" s="1" t="s">
        <v>100</v>
      </c>
      <c r="G31" s="3">
        <v>126.801428536</v>
      </c>
      <c r="H31" s="3">
        <v>5.0571463999999997E-2</v>
      </c>
      <c r="I31" s="3">
        <f t="shared" si="4"/>
        <v>5.0571463999999997E-2</v>
      </c>
      <c r="L31" s="3">
        <f t="shared" si="1"/>
        <v>5.0571463999999997E-2</v>
      </c>
    </row>
    <row r="32" spans="1:12">
      <c r="A32" s="1">
        <v>0</v>
      </c>
      <c r="B32" s="1" t="s">
        <v>94</v>
      </c>
      <c r="C32" s="3">
        <v>736272.62100000004</v>
      </c>
      <c r="D32" s="3">
        <v>4189044.7930000001</v>
      </c>
      <c r="E32" s="3">
        <v>299.02300000000002</v>
      </c>
      <c r="F32" s="1" t="s">
        <v>100</v>
      </c>
      <c r="G32" s="3">
        <v>298.987406518</v>
      </c>
      <c r="H32" s="3">
        <v>3.5593482000000003E-2</v>
      </c>
      <c r="I32" s="3">
        <f t="shared" si="4"/>
        <v>3.5593482000000003E-2</v>
      </c>
      <c r="L32" s="3">
        <f t="shared" si="1"/>
        <v>3.5593482000000003E-2</v>
      </c>
    </row>
    <row r="33" spans="1:12">
      <c r="A33" s="1">
        <v>0</v>
      </c>
      <c r="B33" s="1" t="s">
        <v>37</v>
      </c>
      <c r="C33" s="3">
        <v>768432.946</v>
      </c>
      <c r="D33" s="3">
        <v>4195736.3849999998</v>
      </c>
      <c r="E33" s="3">
        <v>122.98099999999999</v>
      </c>
      <c r="F33" s="1" t="s">
        <v>100</v>
      </c>
      <c r="G33" s="3">
        <v>122.962983188</v>
      </c>
      <c r="H33" s="3">
        <v>1.8016812E-2</v>
      </c>
      <c r="I33" s="3">
        <f t="shared" si="4"/>
        <v>1.8016812E-2</v>
      </c>
      <c r="L33" s="3">
        <f t="shared" si="1"/>
        <v>1.8016812E-2</v>
      </c>
    </row>
    <row r="34" spans="1:12">
      <c r="A34" s="1">
        <v>0</v>
      </c>
      <c r="B34" s="1" t="s">
        <v>86</v>
      </c>
      <c r="C34" s="3">
        <v>743265.37300000002</v>
      </c>
      <c r="D34" s="3">
        <v>4181633.8229999999</v>
      </c>
      <c r="E34" s="3">
        <v>282.90499999999997</v>
      </c>
      <c r="F34" s="1" t="s">
        <v>100</v>
      </c>
      <c r="G34" s="3">
        <v>282.87543742399998</v>
      </c>
      <c r="H34" s="3">
        <v>2.9562576E-2</v>
      </c>
      <c r="I34" s="3">
        <f t="shared" si="4"/>
        <v>2.9562576E-2</v>
      </c>
      <c r="L34" s="3">
        <f t="shared" ref="L34:L65" si="5">ABS(H34)</f>
        <v>2.9562576E-2</v>
      </c>
    </row>
    <row r="35" spans="1:12">
      <c r="A35" s="1">
        <v>0</v>
      </c>
      <c r="B35" s="1" t="s">
        <v>82</v>
      </c>
      <c r="C35" s="3">
        <v>746383.51399999997</v>
      </c>
      <c r="D35" s="3">
        <v>4174596.1860000002</v>
      </c>
      <c r="E35" s="3">
        <v>328.91300000000001</v>
      </c>
      <c r="F35" s="1" t="s">
        <v>100</v>
      </c>
      <c r="G35" s="3">
        <v>328.85539875299997</v>
      </c>
      <c r="H35" s="3">
        <v>5.7601247000000001E-2</v>
      </c>
      <c r="I35" s="3">
        <f t="shared" si="4"/>
        <v>5.7601247000000001E-2</v>
      </c>
      <c r="L35" s="3">
        <f t="shared" si="5"/>
        <v>5.7601247000000001E-2</v>
      </c>
    </row>
    <row r="36" spans="1:12">
      <c r="A36" s="1">
        <v>0</v>
      </c>
      <c r="B36" s="1" t="s">
        <v>55</v>
      </c>
      <c r="C36" s="3">
        <v>755745.44900000002</v>
      </c>
      <c r="D36" s="3">
        <v>4186417.3489999999</v>
      </c>
      <c r="E36" s="3">
        <v>146.87100000000001</v>
      </c>
      <c r="F36" s="1" t="s">
        <v>24</v>
      </c>
      <c r="G36" s="3">
        <v>146.868044817</v>
      </c>
      <c r="H36" s="3">
        <v>2.9551830000099999E-3</v>
      </c>
      <c r="I36" s="3">
        <f t="shared" si="4"/>
        <v>2.9551830000099999E-3</v>
      </c>
      <c r="L36" s="3">
        <f t="shared" si="5"/>
        <v>2.9551830000099999E-3</v>
      </c>
    </row>
    <row r="37" spans="1:12">
      <c r="A37" s="1">
        <v>0</v>
      </c>
      <c r="B37" s="1" t="s">
        <v>71</v>
      </c>
      <c r="C37" s="3">
        <v>750504.91799999995</v>
      </c>
      <c r="D37" s="3">
        <v>4188727.89</v>
      </c>
      <c r="E37" s="3">
        <v>279.66199999999998</v>
      </c>
      <c r="F37" s="1" t="s">
        <v>100</v>
      </c>
      <c r="G37" s="3">
        <v>279.61181354299998</v>
      </c>
      <c r="H37" s="3">
        <v>5.0186456999999997E-2</v>
      </c>
      <c r="I37" s="3">
        <f t="shared" si="4"/>
        <v>5.0186456999999997E-2</v>
      </c>
      <c r="L37" s="3">
        <f t="shared" si="5"/>
        <v>5.0186456999999997E-2</v>
      </c>
    </row>
    <row r="38" spans="1:12">
      <c r="A38" s="1">
        <v>0</v>
      </c>
      <c r="B38" s="1" t="s">
        <v>63</v>
      </c>
      <c r="C38" s="3">
        <v>747468.46600000001</v>
      </c>
      <c r="D38" s="3">
        <v>4196872.432</v>
      </c>
      <c r="E38" s="3">
        <v>229.298</v>
      </c>
      <c r="F38" s="1" t="s">
        <v>100</v>
      </c>
      <c r="G38" s="3">
        <v>229.21477504399999</v>
      </c>
      <c r="H38" s="3">
        <v>8.3224956000000003E-2</v>
      </c>
      <c r="I38" s="3">
        <f t="shared" si="4"/>
        <v>8.3224956000000003E-2</v>
      </c>
      <c r="L38" s="3">
        <f t="shared" si="5"/>
        <v>8.3224956000000003E-2</v>
      </c>
    </row>
    <row r="39" spans="1:12">
      <c r="A39" s="1">
        <v>0</v>
      </c>
      <c r="B39" s="1" t="s">
        <v>49</v>
      </c>
      <c r="C39" s="3">
        <v>756818.42099999997</v>
      </c>
      <c r="D39" s="3">
        <v>4201174.9280000003</v>
      </c>
      <c r="E39" s="3">
        <v>192.66300000000001</v>
      </c>
      <c r="F39" s="1" t="s">
        <v>24</v>
      </c>
      <c r="G39" s="3">
        <v>192.703928684</v>
      </c>
      <c r="H39" s="3">
        <v>-4.0928684E-2</v>
      </c>
      <c r="I39" s="3">
        <f t="shared" si="4"/>
        <v>-4.0928684E-2</v>
      </c>
      <c r="L39" s="3">
        <f t="shared" si="5"/>
        <v>4.0928684E-2</v>
      </c>
    </row>
    <row r="40" spans="1:12">
      <c r="A40" s="1">
        <v>0</v>
      </c>
      <c r="B40" s="1" t="s">
        <v>41</v>
      </c>
      <c r="C40" s="3">
        <v>765022.34</v>
      </c>
      <c r="D40" s="3">
        <v>4193626.2549999999</v>
      </c>
      <c r="E40" s="3">
        <v>139.17099999999999</v>
      </c>
      <c r="F40" s="1" t="s">
        <v>100</v>
      </c>
      <c r="G40" s="3">
        <v>139.075904968</v>
      </c>
      <c r="H40" s="3">
        <v>9.5095031999999996E-2</v>
      </c>
      <c r="I40" s="3">
        <f t="shared" si="4"/>
        <v>9.5095031999999996E-2</v>
      </c>
      <c r="L40" s="3">
        <f t="shared" si="5"/>
        <v>9.5095031999999996E-2</v>
      </c>
    </row>
    <row r="41" spans="1:12">
      <c r="A41" s="1">
        <v>0</v>
      </c>
      <c r="B41" s="1" t="s">
        <v>53</v>
      </c>
      <c r="C41" s="3">
        <v>755417.92599999998</v>
      </c>
      <c r="D41" s="3">
        <v>4196540.8650000002</v>
      </c>
      <c r="E41" s="3">
        <v>155.203</v>
      </c>
      <c r="F41" s="1" t="s">
        <v>24</v>
      </c>
      <c r="G41" s="3">
        <v>155.13955802699999</v>
      </c>
      <c r="H41" s="3">
        <v>6.3441972999999999E-2</v>
      </c>
      <c r="I41" s="3">
        <f t="shared" si="4"/>
        <v>6.3441972999999999E-2</v>
      </c>
      <c r="L41" s="3">
        <f t="shared" si="5"/>
        <v>6.3441972999999999E-2</v>
      </c>
    </row>
    <row r="42" spans="1:12">
      <c r="A42" s="1">
        <v>0</v>
      </c>
      <c r="B42" s="1" t="s">
        <v>77</v>
      </c>
      <c r="C42" s="3">
        <v>748581.446</v>
      </c>
      <c r="D42" s="3">
        <v>4190735.8640000001</v>
      </c>
      <c r="E42" s="3">
        <v>254.97499999999999</v>
      </c>
      <c r="F42" s="1" t="s">
        <v>21</v>
      </c>
      <c r="G42" s="3">
        <v>254.982624249</v>
      </c>
      <c r="H42" s="3">
        <v>-7.6242489999999996E-3</v>
      </c>
      <c r="K42" s="3">
        <f>H42</f>
        <v>-7.6242489999999996E-3</v>
      </c>
      <c r="L42" s="3">
        <f t="shared" si="5"/>
        <v>7.6242489999999996E-3</v>
      </c>
    </row>
    <row r="43" spans="1:12">
      <c r="A43" s="1">
        <v>0</v>
      </c>
      <c r="B43" s="1" t="s">
        <v>61</v>
      </c>
      <c r="C43" s="3">
        <v>752492.70400000003</v>
      </c>
      <c r="D43" s="3">
        <v>4183531.389</v>
      </c>
      <c r="E43" s="3">
        <v>158.571</v>
      </c>
      <c r="F43" s="1" t="s">
        <v>21</v>
      </c>
      <c r="G43" s="3">
        <v>158.55580594599999</v>
      </c>
      <c r="H43" s="3">
        <v>1.5194054E-2</v>
      </c>
      <c r="K43" s="3">
        <f t="shared" ref="K43:K77" si="6">H43</f>
        <v>1.5194054E-2</v>
      </c>
      <c r="L43" s="3">
        <f t="shared" si="5"/>
        <v>1.5194054E-2</v>
      </c>
    </row>
    <row r="44" spans="1:12">
      <c r="A44" s="1">
        <v>0</v>
      </c>
      <c r="B44" s="1" t="s">
        <v>62</v>
      </c>
      <c r="C44" s="3">
        <v>752456.76300000004</v>
      </c>
      <c r="D44" s="3">
        <v>4183546.2459999998</v>
      </c>
      <c r="E44" s="3">
        <v>158.80199999999999</v>
      </c>
      <c r="F44" s="1" t="s">
        <v>21</v>
      </c>
      <c r="G44" s="3">
        <v>158.83641761499999</v>
      </c>
      <c r="H44" s="3">
        <v>-3.4417614999999999E-2</v>
      </c>
      <c r="K44" s="3">
        <f t="shared" si="6"/>
        <v>-3.4417614999999999E-2</v>
      </c>
      <c r="L44" s="3">
        <f t="shared" si="5"/>
        <v>3.4417614999999999E-2</v>
      </c>
    </row>
    <row r="45" spans="1:12">
      <c r="A45" s="1">
        <v>0</v>
      </c>
      <c r="B45" s="1" t="s">
        <v>80</v>
      </c>
      <c r="C45" s="3">
        <v>747094.92299999995</v>
      </c>
      <c r="D45" s="3">
        <v>4185769.7519999999</v>
      </c>
      <c r="E45" s="3">
        <v>231.005</v>
      </c>
      <c r="F45" s="1" t="s">
        <v>21</v>
      </c>
      <c r="G45" s="3">
        <v>231.01470365399999</v>
      </c>
      <c r="H45" s="3">
        <v>-9.7036539999900001E-3</v>
      </c>
      <c r="K45" s="3">
        <f t="shared" si="6"/>
        <v>-9.7036539999900001E-3</v>
      </c>
      <c r="L45" s="3">
        <f t="shared" si="5"/>
        <v>9.7036539999900001E-3</v>
      </c>
    </row>
    <row r="46" spans="1:12">
      <c r="A46" s="1">
        <v>0</v>
      </c>
      <c r="B46" s="1" t="s">
        <v>81</v>
      </c>
      <c r="C46" s="3">
        <v>747142.00899999996</v>
      </c>
      <c r="D46" s="3">
        <v>4185799.1179999998</v>
      </c>
      <c r="E46" s="3">
        <v>228.691</v>
      </c>
      <c r="F46" s="1" t="s">
        <v>21</v>
      </c>
      <c r="G46" s="3">
        <v>228.67991269199999</v>
      </c>
      <c r="H46" s="3">
        <v>1.1087308000000001E-2</v>
      </c>
      <c r="K46" s="3">
        <f t="shared" si="6"/>
        <v>1.1087308000000001E-2</v>
      </c>
      <c r="L46" s="3">
        <f t="shared" si="5"/>
        <v>1.1087308000000001E-2</v>
      </c>
    </row>
    <row r="47" spans="1:12">
      <c r="A47" s="1">
        <v>0</v>
      </c>
      <c r="B47" s="1" t="s">
        <v>92</v>
      </c>
      <c r="C47" s="3">
        <v>738048.56900000002</v>
      </c>
      <c r="D47" s="3">
        <v>4191096.128</v>
      </c>
      <c r="E47" s="3">
        <v>269.47199999999998</v>
      </c>
      <c r="F47" s="1" t="s">
        <v>21</v>
      </c>
      <c r="G47" s="3">
        <v>269.41608416399998</v>
      </c>
      <c r="H47" s="3">
        <v>5.5915835999999997E-2</v>
      </c>
      <c r="K47" s="3">
        <f t="shared" si="6"/>
        <v>5.5915835999999997E-2</v>
      </c>
      <c r="L47" s="3">
        <f t="shared" si="5"/>
        <v>5.5915835999999997E-2</v>
      </c>
    </row>
    <row r="48" spans="1:12">
      <c r="A48" s="1">
        <v>0</v>
      </c>
      <c r="B48" s="1" t="s">
        <v>93</v>
      </c>
      <c r="C48" s="3">
        <v>738006.74800000002</v>
      </c>
      <c r="D48" s="3">
        <v>4191083.9810000001</v>
      </c>
      <c r="E48" s="3">
        <v>269.375</v>
      </c>
      <c r="F48" s="1" t="s">
        <v>21</v>
      </c>
      <c r="G48" s="3">
        <v>269.37589735300003</v>
      </c>
      <c r="H48" s="3">
        <v>-8.9735300002799999E-4</v>
      </c>
      <c r="K48" s="3">
        <f t="shared" si="6"/>
        <v>-8.9735300002799999E-4</v>
      </c>
      <c r="L48" s="3">
        <f t="shared" si="5"/>
        <v>8.9735300002799999E-4</v>
      </c>
    </row>
    <row r="49" spans="1:12">
      <c r="A49" s="1">
        <v>0</v>
      </c>
      <c r="B49" s="1" t="s">
        <v>69</v>
      </c>
      <c r="C49" s="3">
        <v>746325.54200000002</v>
      </c>
      <c r="D49" s="3">
        <v>4199357.727</v>
      </c>
      <c r="E49" s="3">
        <v>231.76599999999999</v>
      </c>
      <c r="F49" s="1" t="s">
        <v>21</v>
      </c>
      <c r="G49" s="3">
        <v>231.739581332</v>
      </c>
      <c r="H49" s="3">
        <v>2.6418667999999999E-2</v>
      </c>
      <c r="K49" s="3">
        <f t="shared" si="6"/>
        <v>2.6418667999999999E-2</v>
      </c>
      <c r="L49" s="3">
        <f t="shared" si="5"/>
        <v>2.6418667999999999E-2</v>
      </c>
    </row>
    <row r="50" spans="1:12">
      <c r="A50" s="1">
        <v>0</v>
      </c>
      <c r="B50" s="1" t="s">
        <v>70</v>
      </c>
      <c r="C50" s="3">
        <v>746300.10400000005</v>
      </c>
      <c r="D50" s="3">
        <v>4199332.8370000003</v>
      </c>
      <c r="E50" s="3">
        <v>230.988</v>
      </c>
      <c r="F50" s="1" t="s">
        <v>21</v>
      </c>
      <c r="G50" s="3">
        <v>230.92888365300001</v>
      </c>
      <c r="H50" s="3">
        <v>5.9116347E-2</v>
      </c>
      <c r="K50" s="3">
        <f t="shared" si="6"/>
        <v>5.9116347E-2</v>
      </c>
      <c r="L50" s="3">
        <f t="shared" si="5"/>
        <v>5.9116347E-2</v>
      </c>
    </row>
    <row r="51" spans="1:12">
      <c r="A51" s="1">
        <v>0</v>
      </c>
      <c r="B51" s="1" t="s">
        <v>47</v>
      </c>
      <c r="C51" s="3">
        <v>760810.51699999999</v>
      </c>
      <c r="D51" s="3">
        <v>4195926.59</v>
      </c>
      <c r="E51" s="3">
        <v>176.85900000000001</v>
      </c>
      <c r="F51" s="1" t="s">
        <v>21</v>
      </c>
      <c r="G51" s="3">
        <v>176.80072758</v>
      </c>
      <c r="H51" s="3">
        <v>5.8272419999999998E-2</v>
      </c>
      <c r="K51" s="3">
        <f t="shared" si="6"/>
        <v>5.8272419999999998E-2</v>
      </c>
      <c r="L51" s="3">
        <f t="shared" si="5"/>
        <v>5.8272419999999998E-2</v>
      </c>
    </row>
    <row r="52" spans="1:12">
      <c r="A52" s="1">
        <v>0</v>
      </c>
      <c r="B52" s="1" t="s">
        <v>48</v>
      </c>
      <c r="C52" s="3">
        <v>760776.83299999998</v>
      </c>
      <c r="D52" s="3">
        <v>4195891.432</v>
      </c>
      <c r="E52" s="3">
        <v>175.012</v>
      </c>
      <c r="F52" s="1" t="s">
        <v>21</v>
      </c>
      <c r="G52" s="3">
        <v>174.981345197</v>
      </c>
      <c r="H52" s="3">
        <v>3.0654803000000001E-2</v>
      </c>
      <c r="K52" s="3">
        <f t="shared" si="6"/>
        <v>3.0654803000000001E-2</v>
      </c>
      <c r="L52" s="3">
        <f t="shared" si="5"/>
        <v>3.0654803000000001E-2</v>
      </c>
    </row>
    <row r="53" spans="1:12">
      <c r="A53" s="1">
        <v>0</v>
      </c>
      <c r="B53" s="1" t="s">
        <v>27</v>
      </c>
      <c r="C53" s="3">
        <v>767929.05099999998</v>
      </c>
      <c r="D53" s="3">
        <v>4197003.165</v>
      </c>
      <c r="E53" s="3">
        <v>144.79400000000001</v>
      </c>
      <c r="F53" s="1" t="s">
        <v>21</v>
      </c>
      <c r="G53" s="3">
        <v>144.73294729400001</v>
      </c>
      <c r="H53" s="3">
        <v>6.1052705999999998E-2</v>
      </c>
      <c r="K53" s="3">
        <f t="shared" si="6"/>
        <v>6.1052705999999998E-2</v>
      </c>
      <c r="L53" s="3">
        <f t="shared" si="5"/>
        <v>6.1052705999999998E-2</v>
      </c>
    </row>
    <row r="54" spans="1:12">
      <c r="A54" s="1">
        <v>0</v>
      </c>
      <c r="B54" s="1" t="s">
        <v>28</v>
      </c>
      <c r="C54" s="3">
        <v>767944.28</v>
      </c>
      <c r="D54" s="3">
        <v>4196981.71</v>
      </c>
      <c r="E54" s="3">
        <v>143.554</v>
      </c>
      <c r="F54" s="1" t="s">
        <v>21</v>
      </c>
      <c r="G54" s="3">
        <v>143.49918026399999</v>
      </c>
      <c r="H54" s="3">
        <v>5.4819736000000001E-2</v>
      </c>
      <c r="K54" s="3">
        <f t="shared" si="6"/>
        <v>5.4819736000000001E-2</v>
      </c>
      <c r="L54" s="3">
        <f t="shared" si="5"/>
        <v>5.4819736000000001E-2</v>
      </c>
    </row>
    <row r="55" spans="1:12">
      <c r="A55" s="1">
        <v>0</v>
      </c>
      <c r="B55" s="1" t="s">
        <v>31</v>
      </c>
      <c r="C55" s="3">
        <v>768496.83200000005</v>
      </c>
      <c r="D55" s="3">
        <v>4196628.5350000001</v>
      </c>
      <c r="E55" s="3">
        <v>117.238</v>
      </c>
      <c r="F55" s="1" t="s">
        <v>21</v>
      </c>
      <c r="G55" s="3">
        <v>117.24515540900001</v>
      </c>
      <c r="H55" s="3">
        <v>-7.1554090000100004E-3</v>
      </c>
      <c r="K55" s="3">
        <f t="shared" si="6"/>
        <v>-7.1554090000100004E-3</v>
      </c>
      <c r="L55" s="3">
        <f t="shared" si="5"/>
        <v>7.1554090000100004E-3</v>
      </c>
    </row>
    <row r="56" spans="1:12">
      <c r="A56" s="1">
        <v>0</v>
      </c>
      <c r="B56" s="1" t="s">
        <v>101</v>
      </c>
      <c r="C56" s="3">
        <v>768524.35800000001</v>
      </c>
      <c r="D56" s="3">
        <v>4196630.4160000002</v>
      </c>
      <c r="E56" s="3">
        <v>116.81399999999999</v>
      </c>
      <c r="F56" s="1" t="s">
        <v>21</v>
      </c>
      <c r="G56" s="3">
        <v>116.811706543</v>
      </c>
      <c r="H56" s="3">
        <v>2.2934569999899998E-3</v>
      </c>
      <c r="K56" s="3">
        <f t="shared" si="6"/>
        <v>2.2934569999899998E-3</v>
      </c>
      <c r="L56" s="3">
        <f t="shared" si="5"/>
        <v>2.2934569999899998E-3</v>
      </c>
    </row>
    <row r="57" spans="1:12">
      <c r="A57" s="1">
        <v>0</v>
      </c>
      <c r="B57" s="1" t="s">
        <v>34</v>
      </c>
      <c r="C57" s="3">
        <v>768519.48499999999</v>
      </c>
      <c r="D57" s="3">
        <v>4196114.733</v>
      </c>
      <c r="E57" s="3">
        <v>139.40700000000001</v>
      </c>
      <c r="F57" s="1" t="s">
        <v>21</v>
      </c>
      <c r="G57" s="3">
        <v>139.47850307100001</v>
      </c>
      <c r="H57" s="3">
        <v>-7.1503071000000001E-2</v>
      </c>
      <c r="K57" s="3">
        <f t="shared" si="6"/>
        <v>-7.1503071000000001E-2</v>
      </c>
      <c r="L57" s="3">
        <f t="shared" si="5"/>
        <v>7.1503071000000001E-2</v>
      </c>
    </row>
    <row r="58" spans="1:12">
      <c r="A58" s="1">
        <v>0</v>
      </c>
      <c r="B58" s="1" t="s">
        <v>35</v>
      </c>
      <c r="C58" s="3">
        <v>768519.59699999995</v>
      </c>
      <c r="D58" s="3">
        <v>4196091.9989999998</v>
      </c>
      <c r="E58" s="3">
        <v>138.27000000000001</v>
      </c>
      <c r="F58" s="1" t="s">
        <v>21</v>
      </c>
      <c r="G58" s="3">
        <v>138.276584001</v>
      </c>
      <c r="H58" s="3">
        <v>-6.5840009999900001E-3</v>
      </c>
      <c r="K58" s="3">
        <f t="shared" si="6"/>
        <v>-6.5840009999900001E-3</v>
      </c>
      <c r="L58" s="3">
        <f t="shared" si="5"/>
        <v>6.5840009999900001E-3</v>
      </c>
    </row>
    <row r="59" spans="1:12">
      <c r="A59" s="1">
        <v>0</v>
      </c>
      <c r="B59" s="1" t="s">
        <v>36</v>
      </c>
      <c r="C59" s="3">
        <v>768699.75600000005</v>
      </c>
      <c r="D59" s="3">
        <v>4196052.2510000002</v>
      </c>
      <c r="E59" s="3">
        <v>126.38800000000001</v>
      </c>
      <c r="F59" s="1" t="s">
        <v>21</v>
      </c>
      <c r="G59" s="3">
        <v>126.40030638899999</v>
      </c>
      <c r="H59" s="3">
        <v>-1.2306388999999999E-2</v>
      </c>
      <c r="K59" s="3">
        <f t="shared" si="6"/>
        <v>-1.2306388999999999E-2</v>
      </c>
      <c r="L59" s="3">
        <f t="shared" si="5"/>
        <v>1.2306388999999999E-2</v>
      </c>
    </row>
    <row r="60" spans="1:12">
      <c r="A60" s="1">
        <v>0</v>
      </c>
      <c r="B60" s="1" t="s">
        <v>96</v>
      </c>
      <c r="C60" s="3">
        <v>736251.44200000004</v>
      </c>
      <c r="D60" s="3">
        <v>4189050.5580000002</v>
      </c>
      <c r="E60" s="3">
        <v>299.25900000000001</v>
      </c>
      <c r="F60" s="1" t="s">
        <v>21</v>
      </c>
      <c r="G60" s="3">
        <v>299.211862301</v>
      </c>
      <c r="H60" s="3">
        <v>4.7137698999999998E-2</v>
      </c>
      <c r="K60" s="3">
        <f t="shared" si="6"/>
        <v>4.7137698999999998E-2</v>
      </c>
      <c r="L60" s="3">
        <f t="shared" si="5"/>
        <v>4.7137698999999998E-2</v>
      </c>
    </row>
    <row r="61" spans="1:12">
      <c r="A61" s="1">
        <v>0</v>
      </c>
      <c r="B61" s="1" t="s">
        <v>97</v>
      </c>
      <c r="C61" s="3">
        <v>736251.473</v>
      </c>
      <c r="D61" s="3">
        <v>4189028.1540000001</v>
      </c>
      <c r="E61" s="3">
        <v>300.66899999999998</v>
      </c>
      <c r="F61" s="1" t="s">
        <v>21</v>
      </c>
      <c r="G61" s="3">
        <v>300.71519177300002</v>
      </c>
      <c r="H61" s="3">
        <v>-4.6191772999999998E-2</v>
      </c>
      <c r="K61" s="3">
        <f t="shared" si="6"/>
        <v>-4.6191772999999998E-2</v>
      </c>
      <c r="L61" s="3">
        <f t="shared" si="5"/>
        <v>4.6191772999999998E-2</v>
      </c>
    </row>
    <row r="62" spans="1:12">
      <c r="A62" s="1">
        <v>0</v>
      </c>
      <c r="B62" s="1" t="s">
        <v>39</v>
      </c>
      <c r="C62" s="3">
        <v>768442.99600000004</v>
      </c>
      <c r="D62" s="3">
        <v>4195770.4630000005</v>
      </c>
      <c r="E62" s="3">
        <v>121.248</v>
      </c>
      <c r="F62" s="1" t="s">
        <v>21</v>
      </c>
      <c r="G62" s="3">
        <v>121.339975907</v>
      </c>
      <c r="H62" s="3">
        <v>-9.1975906999999996E-2</v>
      </c>
      <c r="K62" s="3">
        <f t="shared" si="6"/>
        <v>-9.1975906999999996E-2</v>
      </c>
      <c r="L62" s="3">
        <f t="shared" si="5"/>
        <v>9.1975906999999996E-2</v>
      </c>
    </row>
    <row r="63" spans="1:12">
      <c r="A63" s="1">
        <v>0</v>
      </c>
      <c r="B63" s="1" t="s">
        <v>40</v>
      </c>
      <c r="C63" s="3">
        <v>768470.27899999998</v>
      </c>
      <c r="D63" s="3">
        <v>4195793.2189999996</v>
      </c>
      <c r="E63" s="3">
        <v>121.05</v>
      </c>
      <c r="F63" s="1" t="s">
        <v>21</v>
      </c>
      <c r="G63" s="3">
        <v>121.050611543</v>
      </c>
      <c r="H63" s="3">
        <v>-6.11543000005E-4</v>
      </c>
      <c r="K63" s="3">
        <f t="shared" si="6"/>
        <v>-6.11543000005E-4</v>
      </c>
      <c r="L63" s="3">
        <f t="shared" si="5"/>
        <v>6.11543000005E-4</v>
      </c>
    </row>
    <row r="64" spans="1:12">
      <c r="A64" s="1">
        <v>0</v>
      </c>
      <c r="B64" s="1" t="s">
        <v>88</v>
      </c>
      <c r="C64" s="3">
        <v>743269.97</v>
      </c>
      <c r="D64" s="3">
        <v>4181646.8450000002</v>
      </c>
      <c r="E64" s="3">
        <v>282.97000000000003</v>
      </c>
      <c r="F64" s="1" t="s">
        <v>21</v>
      </c>
      <c r="G64" s="3">
        <v>282.94572433799999</v>
      </c>
      <c r="H64" s="3">
        <v>2.4275662E-2</v>
      </c>
      <c r="K64" s="3">
        <f t="shared" si="6"/>
        <v>2.4275662E-2</v>
      </c>
      <c r="L64" s="3">
        <f t="shared" si="5"/>
        <v>2.4275662E-2</v>
      </c>
    </row>
    <row r="65" spans="1:12">
      <c r="A65" s="1">
        <v>0</v>
      </c>
      <c r="B65" s="1" t="s">
        <v>89</v>
      </c>
      <c r="C65" s="3">
        <v>743289.78599999996</v>
      </c>
      <c r="D65" s="3">
        <v>4181627.79</v>
      </c>
      <c r="E65" s="3">
        <v>282.58800000000002</v>
      </c>
      <c r="F65" s="1" t="s">
        <v>21</v>
      </c>
      <c r="G65" s="3">
        <v>282.55109633900003</v>
      </c>
      <c r="H65" s="3">
        <v>3.6903660999999997E-2</v>
      </c>
      <c r="K65" s="3">
        <f t="shared" si="6"/>
        <v>3.6903660999999997E-2</v>
      </c>
      <c r="L65" s="3">
        <f t="shared" si="5"/>
        <v>3.6903660999999997E-2</v>
      </c>
    </row>
    <row r="66" spans="1:12">
      <c r="A66" s="1">
        <v>0</v>
      </c>
      <c r="B66" s="1" t="s">
        <v>84</v>
      </c>
      <c r="C66" s="3">
        <v>746292.13600000006</v>
      </c>
      <c r="D66" s="3">
        <v>4174588.7050000001</v>
      </c>
      <c r="E66" s="3">
        <v>330.72500000000002</v>
      </c>
      <c r="F66" s="1" t="s">
        <v>21</v>
      </c>
      <c r="G66" s="3">
        <v>330.75940072100002</v>
      </c>
      <c r="H66" s="3">
        <v>-3.4400721000000002E-2</v>
      </c>
      <c r="K66" s="3">
        <f t="shared" si="6"/>
        <v>-3.4400721000000002E-2</v>
      </c>
      <c r="L66" s="3">
        <f t="shared" ref="L66:L77" si="7">ABS(H66)</f>
        <v>3.4400721000000002E-2</v>
      </c>
    </row>
    <row r="67" spans="1:12">
      <c r="A67" s="1">
        <v>0</v>
      </c>
      <c r="B67" s="1" t="s">
        <v>85</v>
      </c>
      <c r="C67" s="3">
        <v>746274.93400000001</v>
      </c>
      <c r="D67" s="3">
        <v>4174547.9720000001</v>
      </c>
      <c r="E67" s="3">
        <v>330.834</v>
      </c>
      <c r="F67" s="1" t="s">
        <v>21</v>
      </c>
      <c r="G67" s="3">
        <v>330.80857241199999</v>
      </c>
      <c r="H67" s="3">
        <v>2.5427588000000001E-2</v>
      </c>
      <c r="K67" s="3">
        <f t="shared" si="6"/>
        <v>2.5427588000000001E-2</v>
      </c>
      <c r="L67" s="3">
        <f t="shared" si="7"/>
        <v>2.5427588000000001E-2</v>
      </c>
    </row>
    <row r="68" spans="1:12">
      <c r="A68" s="1">
        <v>0</v>
      </c>
      <c r="B68" s="1" t="s">
        <v>58</v>
      </c>
      <c r="C68" s="3">
        <v>755768.65899999999</v>
      </c>
      <c r="D68" s="3">
        <v>4186399.7749999999</v>
      </c>
      <c r="E68" s="3">
        <v>145.94999999999999</v>
      </c>
      <c r="F68" s="1" t="s">
        <v>21</v>
      </c>
      <c r="G68" s="3">
        <v>145.93822941600001</v>
      </c>
      <c r="H68" s="3">
        <v>1.1770584000000001E-2</v>
      </c>
      <c r="K68" s="3">
        <f t="shared" si="6"/>
        <v>1.1770584000000001E-2</v>
      </c>
      <c r="L68" s="3">
        <f t="shared" si="7"/>
        <v>1.1770584000000001E-2</v>
      </c>
    </row>
    <row r="69" spans="1:12">
      <c r="A69" s="1">
        <v>0</v>
      </c>
      <c r="B69" s="1" t="s">
        <v>57</v>
      </c>
      <c r="C69" s="3">
        <v>755758.603</v>
      </c>
      <c r="D69" s="3">
        <v>4186437.0559999999</v>
      </c>
      <c r="E69" s="3">
        <v>146.44300000000001</v>
      </c>
      <c r="F69" s="1" t="s">
        <v>21</v>
      </c>
      <c r="G69" s="3">
        <v>146.42564622800001</v>
      </c>
      <c r="H69" s="3">
        <v>1.7353772E-2</v>
      </c>
      <c r="K69" s="3">
        <f t="shared" si="6"/>
        <v>1.7353772E-2</v>
      </c>
      <c r="L69" s="3">
        <f t="shared" si="7"/>
        <v>1.7353772E-2</v>
      </c>
    </row>
    <row r="70" spans="1:12">
      <c r="A70" s="1">
        <v>0</v>
      </c>
      <c r="B70" s="1" t="s">
        <v>73</v>
      </c>
      <c r="C70" s="3">
        <v>750484.46400000004</v>
      </c>
      <c r="D70" s="3">
        <v>4188731.7119999998</v>
      </c>
      <c r="E70" s="3">
        <v>278.14499999999998</v>
      </c>
      <c r="F70" s="1" t="s">
        <v>21</v>
      </c>
      <c r="G70" s="3">
        <v>278.113725278</v>
      </c>
      <c r="H70" s="3">
        <v>3.1274721999999998E-2</v>
      </c>
      <c r="K70" s="3">
        <f t="shared" si="6"/>
        <v>3.1274721999999998E-2</v>
      </c>
      <c r="L70" s="3">
        <f t="shared" si="7"/>
        <v>3.1274721999999998E-2</v>
      </c>
    </row>
    <row r="71" spans="1:12">
      <c r="A71" s="1">
        <v>0</v>
      </c>
      <c r="B71" s="1" t="s">
        <v>74</v>
      </c>
      <c r="C71" s="3">
        <v>750479.43299999996</v>
      </c>
      <c r="D71" s="3">
        <v>4188716.15</v>
      </c>
      <c r="E71" s="3">
        <v>277.399</v>
      </c>
      <c r="F71" s="1" t="s">
        <v>21</v>
      </c>
      <c r="G71" s="3">
        <v>277.28187597200002</v>
      </c>
      <c r="H71" s="3">
        <v>0.11712402800000001</v>
      </c>
      <c r="K71" s="3">
        <f t="shared" si="6"/>
        <v>0.11712402800000001</v>
      </c>
      <c r="L71" s="3">
        <f t="shared" si="7"/>
        <v>0.11712402800000001</v>
      </c>
    </row>
    <row r="72" spans="1:12">
      <c r="A72" s="1">
        <v>0</v>
      </c>
      <c r="B72" s="1" t="s">
        <v>65</v>
      </c>
      <c r="C72" s="3">
        <v>747482.21200000006</v>
      </c>
      <c r="D72" s="3">
        <v>4196878.5190000003</v>
      </c>
      <c r="E72" s="3">
        <v>228.60499999999999</v>
      </c>
      <c r="F72" s="1" t="s">
        <v>21</v>
      </c>
      <c r="G72" s="3">
        <v>228.62111085399999</v>
      </c>
      <c r="H72" s="3">
        <v>-1.6110854000000001E-2</v>
      </c>
      <c r="K72" s="3">
        <f t="shared" si="6"/>
        <v>-1.6110854000000001E-2</v>
      </c>
      <c r="L72" s="3">
        <f t="shared" si="7"/>
        <v>1.6110854000000001E-2</v>
      </c>
    </row>
    <row r="73" spans="1:12">
      <c r="A73" s="1">
        <v>0</v>
      </c>
      <c r="B73" s="1" t="s">
        <v>66</v>
      </c>
      <c r="C73" s="3">
        <v>747429.16200000001</v>
      </c>
      <c r="D73" s="3">
        <v>4196875.4809999997</v>
      </c>
      <c r="E73" s="3">
        <v>230.08799999999999</v>
      </c>
      <c r="F73" s="1" t="s">
        <v>21</v>
      </c>
      <c r="G73" s="3">
        <v>230.06470346</v>
      </c>
      <c r="H73" s="3">
        <v>2.3296540000000001E-2</v>
      </c>
      <c r="K73" s="3">
        <f t="shared" si="6"/>
        <v>2.3296540000000001E-2</v>
      </c>
      <c r="L73" s="3">
        <f t="shared" si="7"/>
        <v>2.3296540000000001E-2</v>
      </c>
    </row>
    <row r="74" spans="1:12">
      <c r="A74" s="1">
        <v>0</v>
      </c>
      <c r="B74" s="1" t="s">
        <v>50</v>
      </c>
      <c r="C74" s="3">
        <v>756787.59199999995</v>
      </c>
      <c r="D74" s="3">
        <v>4201171.5</v>
      </c>
      <c r="E74" s="3">
        <v>190.96600000000001</v>
      </c>
      <c r="F74" s="1" t="s">
        <v>21</v>
      </c>
      <c r="G74" s="3">
        <v>191.09632788100001</v>
      </c>
      <c r="H74" s="3">
        <v>-0.13032788100000001</v>
      </c>
      <c r="K74" s="3">
        <f t="shared" si="6"/>
        <v>-0.13032788100000001</v>
      </c>
      <c r="L74" s="3">
        <f t="shared" si="7"/>
        <v>0.13032788100000001</v>
      </c>
    </row>
    <row r="75" spans="1:12">
      <c r="A75" s="1">
        <v>0</v>
      </c>
      <c r="B75" s="1" t="s">
        <v>51</v>
      </c>
      <c r="C75" s="3">
        <v>756788.84699999995</v>
      </c>
      <c r="D75" s="3">
        <v>4201155.892</v>
      </c>
      <c r="E75" s="3">
        <v>190.785</v>
      </c>
      <c r="F75" s="1" t="s">
        <v>21</v>
      </c>
      <c r="G75" s="3">
        <v>190.897768523</v>
      </c>
      <c r="H75" s="3">
        <v>-0.112768523</v>
      </c>
      <c r="K75" s="3">
        <f t="shared" si="6"/>
        <v>-0.112768523</v>
      </c>
      <c r="L75" s="3">
        <f t="shared" si="7"/>
        <v>0.112768523</v>
      </c>
    </row>
    <row r="76" spans="1:12">
      <c r="A76" s="1">
        <v>0</v>
      </c>
      <c r="B76" s="1" t="s">
        <v>43</v>
      </c>
      <c r="C76" s="3">
        <v>765004.10600000003</v>
      </c>
      <c r="D76" s="3">
        <v>4193649.0669999998</v>
      </c>
      <c r="E76" s="3">
        <v>141.458</v>
      </c>
      <c r="F76" s="1" t="s">
        <v>21</v>
      </c>
      <c r="G76" s="3">
        <v>141.44940754500001</v>
      </c>
      <c r="H76" s="3">
        <v>8.5924549999799992E-3</v>
      </c>
      <c r="K76" s="3">
        <f t="shared" si="6"/>
        <v>8.5924549999799992E-3</v>
      </c>
      <c r="L76" s="3">
        <f t="shared" si="7"/>
        <v>8.5924549999799992E-3</v>
      </c>
    </row>
    <row r="77" spans="1:12">
      <c r="A77" s="1">
        <v>0</v>
      </c>
      <c r="B77" s="1" t="s">
        <v>44</v>
      </c>
      <c r="C77" s="3">
        <v>765011.96</v>
      </c>
      <c r="D77" s="3">
        <v>4193617.5430000001</v>
      </c>
      <c r="E77" s="3">
        <v>138.62700000000001</v>
      </c>
      <c r="F77" s="1" t="s">
        <v>21</v>
      </c>
      <c r="G77" s="3">
        <v>138.666032255</v>
      </c>
      <c r="H77" s="3">
        <v>-3.9032255000000002E-2</v>
      </c>
      <c r="K77" s="3">
        <f t="shared" si="6"/>
        <v>-3.9032255000000002E-2</v>
      </c>
      <c r="L77" s="3">
        <f t="shared" si="7"/>
        <v>3.9032255000000002E-2</v>
      </c>
    </row>
    <row r="78" spans="1:12" ht="30.75" thickBot="1">
      <c r="G78" s="6"/>
      <c r="H78" s="7" t="s">
        <v>8</v>
      </c>
      <c r="I78" s="4" t="s">
        <v>9</v>
      </c>
      <c r="J78" s="4" t="s">
        <v>10</v>
      </c>
      <c r="K78" s="4" t="s">
        <v>11</v>
      </c>
    </row>
    <row r="79" spans="1:12">
      <c r="G79" s="8" t="s">
        <v>12</v>
      </c>
      <c r="H79" s="9">
        <f>COUNT(H2:H77)</f>
        <v>76</v>
      </c>
      <c r="I79" s="9">
        <f>COUNT(I2:I77)</f>
        <v>20</v>
      </c>
      <c r="J79" s="9">
        <f>COUNT(J2:J77)</f>
        <v>20</v>
      </c>
      <c r="K79" s="15">
        <f>COUNT(K2:K77)</f>
        <v>36</v>
      </c>
    </row>
    <row r="80" spans="1:12">
      <c r="G80" s="10" t="s">
        <v>13</v>
      </c>
      <c r="H80" s="10">
        <f>AVERAGE(H2:H77)</f>
        <v>1.5038524394736288E-2</v>
      </c>
      <c r="I80" s="10">
        <f>AVERAGE(I2:I77)</f>
        <v>3.3450951750000499E-2</v>
      </c>
      <c r="J80" s="10">
        <f>AVERAGE(J2:J77)</f>
        <v>1.887689855E-2</v>
      </c>
      <c r="K80" s="13">
        <f>AVERAGE(K2:K77)</f>
        <v>2.676967999998529E-3</v>
      </c>
    </row>
    <row r="81" spans="7:11">
      <c r="G81" s="10" t="s">
        <v>14</v>
      </c>
      <c r="H81" s="10">
        <f>STDEV(H2:H77)</f>
        <v>4.8260605381598466E-2</v>
      </c>
      <c r="I81" s="10">
        <f>STDEV(I2:I77)</f>
        <v>3.2460248198000044E-2</v>
      </c>
      <c r="J81" s="10">
        <f>STDEV(J2:J77)</f>
        <v>5.2848654262094619E-2</v>
      </c>
      <c r="K81" s="13">
        <f>STDEV(K2:K77)</f>
        <v>5.0432143448422916E-2</v>
      </c>
    </row>
    <row r="82" spans="7:11">
      <c r="G82" s="10" t="s">
        <v>15</v>
      </c>
      <c r="H82" s="10">
        <f>MIN(H2:H77)</f>
        <v>-0.13032788100000001</v>
      </c>
      <c r="I82" s="10">
        <f>MIN(I2:I77)</f>
        <v>-4.0928684E-2</v>
      </c>
      <c r="J82" s="10">
        <f>MIN(J2:J77)</f>
        <v>-9.5969791999999998E-2</v>
      </c>
      <c r="K82" s="13">
        <f>MIN(K2:K77)</f>
        <v>-0.13032788100000001</v>
      </c>
    </row>
    <row r="83" spans="7:11">
      <c r="G83" s="10" t="s">
        <v>16</v>
      </c>
      <c r="H83" s="10">
        <f>MAX(H2:H77)</f>
        <v>0.11712402800000001</v>
      </c>
      <c r="I83" s="10">
        <f>MAX(I2:I77)</f>
        <v>9.5095031999999996E-2</v>
      </c>
      <c r="J83" s="10">
        <f>MAX(J2:J77)</f>
        <v>0.116578526</v>
      </c>
      <c r="K83" s="13">
        <f>MAX(K2:K77)</f>
        <v>0.11712402800000001</v>
      </c>
    </row>
    <row r="84" spans="7:11">
      <c r="G84" s="10" t="s">
        <v>17</v>
      </c>
      <c r="H84" s="10">
        <f>SUMSQ(H2:H77)</f>
        <v>0.19186940079867976</v>
      </c>
      <c r="I84" s="10">
        <f>SUMSQ(I2:I77)</f>
        <v>4.2399010008056771E-2</v>
      </c>
      <c r="J84" s="10">
        <f>SUMSQ(J2:J77)</f>
        <v>6.0193370866313663E-2</v>
      </c>
      <c r="K84" s="13">
        <f>SUMSQ(K2:K77)</f>
        <v>8.9277019924309309E-2</v>
      </c>
    </row>
    <row r="85" spans="7:11">
      <c r="G85" s="10" t="s">
        <v>18</v>
      </c>
      <c r="H85" s="5">
        <f>SQRT(H84/H79)</f>
        <v>5.024537171650735E-2</v>
      </c>
      <c r="I85" s="5">
        <f>SQRT(I84/I79)</f>
        <v>4.6042920198471761E-2</v>
      </c>
      <c r="J85" s="5">
        <f>SQRT(J84/J79)</f>
        <v>5.4860446072882811E-2</v>
      </c>
      <c r="K85" s="12">
        <f>SQRT(K84/K79)</f>
        <v>4.9798767255020512E-2</v>
      </c>
    </row>
    <row r="86" spans="7:11">
      <c r="G86" s="10" t="s">
        <v>19</v>
      </c>
      <c r="H86" s="10">
        <f>H85*1.96</f>
        <v>9.8480928564354406E-2</v>
      </c>
      <c r="I86" s="10">
        <f>I85*1.96</f>
        <v>9.0244123589004646E-2</v>
      </c>
      <c r="J86" s="10">
        <f>J85*1.96</f>
        <v>0.10752647430285031</v>
      </c>
      <c r="K86" s="13">
        <f>K85*1.96</f>
        <v>9.7605583819840205E-2</v>
      </c>
    </row>
    <row r="87" spans="7:11">
      <c r="G87" s="11" t="s">
        <v>23</v>
      </c>
      <c r="H87" s="11">
        <f>PERCENTILE(L2:L77,0.95)</f>
        <v>0.112224299</v>
      </c>
      <c r="I87" s="11">
        <f>PERCENTILE(L22:L41,0.95)</f>
        <v>8.3818459800000009E-2</v>
      </c>
      <c r="J87" s="11">
        <f>PERCENTILE(L2:L21,0.95)</f>
        <v>0.11226967275000001</v>
      </c>
      <c r="K87" s="14">
        <f>PERCENTILE(L42:L77,0.95)</f>
        <v>0.11385739924999999</v>
      </c>
    </row>
  </sheetData>
  <sortState ref="A2:M89">
    <sortCondition ref="F1"/>
  </sortState>
  <conditionalFormatting sqref="H85:K85 H13:H77">
    <cfRule type="cellIs" dxfId="0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2014-12-29T20:47:12Z</dcterms:modified>
</cp:coreProperties>
</file>