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35" yWindow="165" windowWidth="18330" windowHeight="10830" tabRatio="594"/>
  </bookViews>
  <sheets>
    <sheet name="drape_ctl2" sheetId="1" r:id="rId1"/>
  </sheets>
  <definedNames>
    <definedName name="_xlnm.Database">drape_ctl2!$A$1:$H$16</definedName>
  </definedNames>
  <calcPr calcId="125725"/>
</workbook>
</file>

<file path=xl/calcChain.xml><?xml version="1.0" encoding="utf-8"?>
<calcChain xmlns="http://schemas.openxmlformats.org/spreadsheetml/2006/main">
  <c r="J8" i="1"/>
  <c r="I8"/>
  <c r="I16"/>
  <c r="I2"/>
  <c r="I3"/>
  <c r="I4"/>
  <c r="I5"/>
  <c r="I6"/>
  <c r="I7"/>
  <c r="I9"/>
  <c r="I10"/>
  <c r="I11"/>
  <c r="I12"/>
  <c r="H23"/>
  <c r="H22"/>
  <c r="H21"/>
  <c r="H20"/>
  <c r="H19"/>
  <c r="H18"/>
  <c r="J15"/>
  <c r="J9"/>
  <c r="I15"/>
  <c r="J2"/>
  <c r="J16"/>
  <c r="J10"/>
  <c r="J3"/>
  <c r="J11"/>
  <c r="J4"/>
  <c r="J12"/>
  <c r="J5"/>
  <c r="J6"/>
  <c r="J13"/>
  <c r="J7"/>
  <c r="J14"/>
  <c r="I13"/>
  <c r="I14"/>
  <c r="I26" l="1"/>
  <c r="I19"/>
  <c r="I23"/>
  <c r="H26"/>
  <c r="I18"/>
  <c r="I20"/>
  <c r="I21"/>
  <c r="I22"/>
  <c r="H24" l="1"/>
  <c r="H25" s="1"/>
  <c r="I24" l="1"/>
  <c r="I25" s="1"/>
</calcChain>
</file>

<file path=xl/sharedStrings.xml><?xml version="1.0" encoding="utf-8"?>
<sst xmlns="http://schemas.openxmlformats.org/spreadsheetml/2006/main" count="51" uniqueCount="36">
  <si>
    <t>OBJECTID</t>
  </si>
  <si>
    <t>id</t>
  </si>
  <si>
    <t>northing</t>
  </si>
  <si>
    <t>easting</t>
  </si>
  <si>
    <t>elevation</t>
  </si>
  <si>
    <t>type</t>
  </si>
  <si>
    <t>surface</t>
  </si>
  <si>
    <t>ctl_surf</t>
  </si>
  <si>
    <t>ALL</t>
  </si>
  <si>
    <t>Hard Surface</t>
  </si>
  <si>
    <t>N</t>
  </si>
  <si>
    <t>Average</t>
  </si>
  <si>
    <t>SD</t>
  </si>
  <si>
    <t>Min</t>
  </si>
  <si>
    <t>Max</t>
  </si>
  <si>
    <t>SS</t>
  </si>
  <si>
    <t>RMSE</t>
  </si>
  <si>
    <t>95% CI</t>
  </si>
  <si>
    <t>Absolute</t>
  </si>
  <si>
    <t>95th Percentile</t>
  </si>
  <si>
    <t>001A</t>
  </si>
  <si>
    <t>002A</t>
  </si>
  <si>
    <t>003A</t>
  </si>
  <si>
    <t>004A</t>
  </si>
  <si>
    <t>005A</t>
  </si>
  <si>
    <t>006A</t>
  </si>
  <si>
    <t>007A</t>
  </si>
  <si>
    <t>008A</t>
  </si>
  <si>
    <t>010A</t>
  </si>
  <si>
    <t>011A</t>
  </si>
  <si>
    <t>011C</t>
  </si>
  <si>
    <t>012A</t>
  </si>
  <si>
    <t>013A</t>
  </si>
  <si>
    <t>014A</t>
  </si>
  <si>
    <t>015A</t>
  </si>
  <si>
    <t>HS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</si>
</sst>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ahoma"/>
      <family val="2"/>
    </font>
    <font>
      <sz val="10"/>
      <color rgb="FFFF000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165" fontId="0" fillId="33" borderId="10" xfId="0" applyNumberFormat="1" applyFill="1" applyBorder="1" applyAlignment="1">
      <alignment wrapText="1"/>
    </xf>
    <xf numFmtId="165" fontId="0" fillId="0" borderId="0" xfId="0" applyNumberFormat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165" fontId="0" fillId="33" borderId="10" xfId="0" applyNumberFormat="1" applyFill="1" applyBorder="1" applyAlignment="1">
      <alignment horizontal="center" wrapText="1"/>
    </xf>
    <xf numFmtId="165" fontId="0" fillId="0" borderId="11" xfId="0" applyNumberFormat="1" applyBorder="1" applyAlignment="1">
      <alignment horizontal="center"/>
    </xf>
    <xf numFmtId="165" fontId="18" fillId="0" borderId="11" xfId="0" applyNumberFormat="1" applyFon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18" fillId="0" borderId="14" xfId="0" applyNumberFormat="1" applyFont="1" applyBorder="1" applyAlignment="1">
      <alignment horizontal="center"/>
    </xf>
    <xf numFmtId="165" fontId="0" fillId="33" borderId="18" xfId="0" applyNumberFormat="1" applyFill="1" applyBorder="1" applyAlignment="1">
      <alignment wrapText="1"/>
    </xf>
    <xf numFmtId="165" fontId="14" fillId="0" borderId="0" xfId="0" applyNumberFormat="1" applyFont="1"/>
    <xf numFmtId="0" fontId="14" fillId="0" borderId="0" xfId="0" applyFont="1"/>
    <xf numFmtId="165" fontId="0" fillId="0" borderId="0" xfId="0" applyNumberFormat="1" applyBorder="1" applyAlignment="1">
      <alignment horizontal="center"/>
    </xf>
    <xf numFmtId="0" fontId="0" fillId="0" borderId="0" xfId="0" applyBorder="1"/>
    <xf numFmtId="165" fontId="14" fillId="0" borderId="0" xfId="0" applyNumberFormat="1" applyFont="1" applyBorder="1"/>
    <xf numFmtId="0" fontId="14" fillId="0" borderId="0" xfId="0" applyFont="1" applyBorder="1"/>
    <xf numFmtId="165" fontId="18" fillId="0" borderId="0" xfId="0" applyNumberFormat="1" applyFont="1" applyBorder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b/>
        <i val="0"/>
        <color rgb="FFC00000"/>
      </font>
      <fill>
        <patternFill>
          <bgColor theme="5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>
      <pane xSplit="6" ySplit="1" topLeftCell="G2" activePane="bottomRight" state="frozenSplit"/>
      <selection pane="topRight" activeCell="F1" sqref="F1"/>
      <selection pane="bottomLeft" activeCell="C2" sqref="C2"/>
      <selection pane="bottomRight" activeCell="E20" sqref="E20"/>
    </sheetView>
  </sheetViews>
  <sheetFormatPr defaultRowHeight="15"/>
  <cols>
    <col min="1" max="1" width="9.7109375" style="1" customWidth="1"/>
    <col min="2" max="2" width="10.85546875" style="2" customWidth="1"/>
    <col min="3" max="3" width="18.42578125" style="5" customWidth="1"/>
    <col min="4" max="4" width="19.85546875" style="5" customWidth="1"/>
    <col min="5" max="5" width="19.7109375" style="5" customWidth="1"/>
    <col min="6" max="6" width="8.28515625" style="1" customWidth="1"/>
    <col min="7" max="7" width="17.42578125" style="5" customWidth="1"/>
    <col min="8" max="8" width="14.42578125" style="5" customWidth="1"/>
    <col min="9" max="9" width="9.5703125" style="3" customWidth="1"/>
    <col min="12" max="12" width="9.140625" style="3"/>
  </cols>
  <sheetData>
    <row r="1" spans="1:13" ht="30.75" thickBot="1">
      <c r="A1" s="1" t="s">
        <v>0</v>
      </c>
      <c r="B1" s="2" t="s">
        <v>1</v>
      </c>
      <c r="C1" s="5" t="s">
        <v>3</v>
      </c>
      <c r="D1" s="5" t="s">
        <v>2</v>
      </c>
      <c r="E1" s="5" t="s">
        <v>4</v>
      </c>
      <c r="F1" s="1" t="s">
        <v>5</v>
      </c>
      <c r="G1" s="5" t="s">
        <v>6</v>
      </c>
      <c r="H1" s="5" t="s">
        <v>7</v>
      </c>
      <c r="I1" s="4" t="s">
        <v>9</v>
      </c>
      <c r="J1" s="4" t="s">
        <v>18</v>
      </c>
      <c r="L1" s="17"/>
      <c r="M1" s="18"/>
    </row>
    <row r="2" spans="1:13">
      <c r="A2" s="1">
        <v>0</v>
      </c>
      <c r="B2" t="s">
        <v>20</v>
      </c>
      <c r="C2" s="3">
        <v>732022.76100000006</v>
      </c>
      <c r="D2" s="3">
        <v>4190291.7080000001</v>
      </c>
      <c r="E2" s="3">
        <v>280.73399999999998</v>
      </c>
      <c r="F2" s="1" t="s">
        <v>35</v>
      </c>
      <c r="G2" s="3">
        <v>280.68</v>
      </c>
      <c r="H2" s="3">
        <v>-0.05</v>
      </c>
      <c r="I2" s="3">
        <f t="shared" ref="I2:I9" si="0">H2</f>
        <v>-0.05</v>
      </c>
      <c r="J2" s="3">
        <f t="shared" ref="J2:J16" si="1">ABS(H2)</f>
        <v>0.05</v>
      </c>
      <c r="L2" s="17"/>
      <c r="M2" s="18"/>
    </row>
    <row r="3" spans="1:13">
      <c r="A3" s="1">
        <v>0</v>
      </c>
      <c r="B3" t="s">
        <v>21</v>
      </c>
      <c r="C3" s="3">
        <v>740195.69900000002</v>
      </c>
      <c r="D3" s="3">
        <v>4194001.3369999998</v>
      </c>
      <c r="E3" s="3">
        <v>268.68299999999999</v>
      </c>
      <c r="F3" s="1" t="s">
        <v>35</v>
      </c>
      <c r="G3" s="3">
        <v>268.66000000000003</v>
      </c>
      <c r="H3" s="3">
        <v>-0.02</v>
      </c>
      <c r="I3" s="3">
        <f t="shared" si="0"/>
        <v>-0.02</v>
      </c>
      <c r="J3" s="3">
        <f t="shared" si="1"/>
        <v>0.02</v>
      </c>
      <c r="L3" s="17"/>
      <c r="M3" s="18"/>
    </row>
    <row r="4" spans="1:13">
      <c r="A4" s="1">
        <v>0</v>
      </c>
      <c r="B4" t="s">
        <v>22</v>
      </c>
      <c r="C4" s="3">
        <v>753452.46200000006</v>
      </c>
      <c r="D4" s="3">
        <v>4200578.1780000003</v>
      </c>
      <c r="E4" s="3">
        <v>198.321</v>
      </c>
      <c r="F4" s="1" t="s">
        <v>35</v>
      </c>
      <c r="G4" s="3">
        <v>198.4</v>
      </c>
      <c r="H4" s="3">
        <v>0.08</v>
      </c>
      <c r="I4" s="3">
        <f t="shared" si="0"/>
        <v>0.08</v>
      </c>
      <c r="J4" s="3">
        <f t="shared" si="1"/>
        <v>0.08</v>
      </c>
      <c r="L4" s="17"/>
      <c r="M4" s="18"/>
    </row>
    <row r="5" spans="1:13">
      <c r="A5" s="1">
        <v>0</v>
      </c>
      <c r="B5" t="s">
        <v>23</v>
      </c>
      <c r="C5" s="3">
        <v>761232.57299999997</v>
      </c>
      <c r="D5" s="3">
        <v>4201889.943</v>
      </c>
      <c r="E5" s="3">
        <v>165.14699999999999</v>
      </c>
      <c r="F5" s="1" t="s">
        <v>35</v>
      </c>
      <c r="G5" s="3">
        <v>165.18</v>
      </c>
      <c r="H5" s="3">
        <v>0.03</v>
      </c>
      <c r="I5" s="3">
        <f t="shared" si="0"/>
        <v>0.03</v>
      </c>
      <c r="J5" s="3">
        <f t="shared" si="1"/>
        <v>0.03</v>
      </c>
      <c r="L5" s="17"/>
      <c r="M5" s="18"/>
    </row>
    <row r="6" spans="1:13">
      <c r="A6" s="1">
        <v>0</v>
      </c>
      <c r="B6" t="s">
        <v>24</v>
      </c>
      <c r="C6" s="3">
        <v>737022.93799999997</v>
      </c>
      <c r="D6" s="3">
        <v>4183272.47</v>
      </c>
      <c r="E6" s="3">
        <v>301.55700000000002</v>
      </c>
      <c r="F6" s="1" t="s">
        <v>35</v>
      </c>
      <c r="G6" s="3">
        <v>301.54000000000002</v>
      </c>
      <c r="H6" s="3">
        <v>-0.02</v>
      </c>
      <c r="I6" s="3">
        <f t="shared" si="0"/>
        <v>-0.02</v>
      </c>
      <c r="J6" s="3">
        <f t="shared" si="1"/>
        <v>0.02</v>
      </c>
      <c r="L6" s="17"/>
      <c r="M6" s="18"/>
    </row>
    <row r="7" spans="1:13">
      <c r="A7" s="1">
        <v>0</v>
      </c>
      <c r="B7" t="s">
        <v>25</v>
      </c>
      <c r="C7" s="3">
        <v>749890.10199999996</v>
      </c>
      <c r="D7" s="3">
        <v>4193083.591</v>
      </c>
      <c r="E7" s="3">
        <v>212.2</v>
      </c>
      <c r="F7" s="1" t="s">
        <v>35</v>
      </c>
      <c r="G7" s="3">
        <v>212.19</v>
      </c>
      <c r="H7" s="3">
        <v>-0.01</v>
      </c>
      <c r="I7" s="3">
        <f t="shared" si="0"/>
        <v>-0.01</v>
      </c>
      <c r="J7" s="3">
        <f t="shared" si="1"/>
        <v>0.01</v>
      </c>
      <c r="L7" s="17"/>
      <c r="M7" s="18"/>
    </row>
    <row r="8" spans="1:13">
      <c r="A8" s="1">
        <v>0</v>
      </c>
      <c r="B8" t="s">
        <v>26</v>
      </c>
      <c r="C8" s="3">
        <v>758871.61399999994</v>
      </c>
      <c r="D8" s="3">
        <v>4193728.19</v>
      </c>
      <c r="E8" s="3">
        <v>136.369</v>
      </c>
      <c r="F8" s="1" t="s">
        <v>35</v>
      </c>
      <c r="G8" s="3">
        <v>136.41999999999999</v>
      </c>
      <c r="H8" s="3">
        <v>0.05</v>
      </c>
      <c r="I8" s="3">
        <f t="shared" si="0"/>
        <v>0.05</v>
      </c>
      <c r="J8" s="3">
        <f t="shared" si="1"/>
        <v>0.05</v>
      </c>
      <c r="L8" s="17"/>
      <c r="M8" s="18"/>
    </row>
    <row r="9" spans="1:13">
      <c r="A9" s="1">
        <v>0</v>
      </c>
      <c r="B9" t="s">
        <v>27</v>
      </c>
      <c r="C9" s="3">
        <v>765642.65</v>
      </c>
      <c r="D9" s="3">
        <v>4199283.4280000003</v>
      </c>
      <c r="E9" s="3">
        <v>118.84399999999999</v>
      </c>
      <c r="F9" s="1" t="s">
        <v>35</v>
      </c>
      <c r="G9" s="3">
        <v>118.85</v>
      </c>
      <c r="H9" s="3">
        <v>0.01</v>
      </c>
      <c r="I9" s="3">
        <f t="shared" si="0"/>
        <v>0.01</v>
      </c>
      <c r="J9" s="3">
        <f t="shared" si="1"/>
        <v>0.01</v>
      </c>
      <c r="L9" s="17"/>
      <c r="M9" s="18"/>
    </row>
    <row r="10" spans="1:13">
      <c r="A10" s="1">
        <v>0</v>
      </c>
      <c r="B10" t="s">
        <v>28</v>
      </c>
      <c r="C10" s="3">
        <v>754627.08100000001</v>
      </c>
      <c r="D10" s="3">
        <v>4178889.3</v>
      </c>
      <c r="E10" s="3">
        <v>285.69</v>
      </c>
      <c r="F10" s="1" t="s">
        <v>35</v>
      </c>
      <c r="G10" s="3">
        <v>285.64</v>
      </c>
      <c r="H10" s="3">
        <v>-0.05</v>
      </c>
      <c r="I10" s="3">
        <f t="shared" ref="I10:I15" si="2">H10</f>
        <v>-0.05</v>
      </c>
      <c r="J10" s="3">
        <f t="shared" si="1"/>
        <v>0.05</v>
      </c>
      <c r="L10" s="17"/>
      <c r="M10" s="18"/>
    </row>
    <row r="11" spans="1:13">
      <c r="A11" s="1">
        <v>0</v>
      </c>
      <c r="B11" t="s">
        <v>29</v>
      </c>
      <c r="C11" s="3">
        <v>760983.59699999995</v>
      </c>
      <c r="D11" s="3">
        <v>4185152.085</v>
      </c>
      <c r="E11" s="3">
        <v>191.15199999999999</v>
      </c>
      <c r="F11" s="1" t="s">
        <v>35</v>
      </c>
      <c r="G11" s="3">
        <v>191.12</v>
      </c>
      <c r="H11" s="3">
        <v>-0.03</v>
      </c>
      <c r="I11" s="3">
        <f t="shared" si="2"/>
        <v>-0.03</v>
      </c>
      <c r="J11" s="3">
        <f t="shared" si="1"/>
        <v>0.03</v>
      </c>
      <c r="L11" s="17"/>
      <c r="M11" s="18"/>
    </row>
    <row r="12" spans="1:13">
      <c r="A12" s="1">
        <v>0</v>
      </c>
      <c r="B12" t="s">
        <v>30</v>
      </c>
      <c r="C12" s="3">
        <v>760983.59199999995</v>
      </c>
      <c r="D12" s="3">
        <v>4185152.0809999998</v>
      </c>
      <c r="E12" s="3">
        <v>191.14099999999999</v>
      </c>
      <c r="F12" s="1" t="s">
        <v>35</v>
      </c>
      <c r="G12" s="3">
        <v>191.12</v>
      </c>
      <c r="H12" s="3">
        <v>-0.02</v>
      </c>
      <c r="I12" s="3">
        <f t="shared" si="2"/>
        <v>-0.02</v>
      </c>
      <c r="J12" s="3">
        <f t="shared" si="1"/>
        <v>0.02</v>
      </c>
      <c r="L12" s="17"/>
      <c r="M12" s="18"/>
    </row>
    <row r="13" spans="1:13">
      <c r="A13" s="1">
        <v>0</v>
      </c>
      <c r="B13" t="s">
        <v>31</v>
      </c>
      <c r="C13" s="3">
        <v>768506.03700000001</v>
      </c>
      <c r="D13" s="3">
        <v>4196113.8150000004</v>
      </c>
      <c r="E13" s="3">
        <v>139.61000000000001</v>
      </c>
      <c r="F13" s="1" t="s">
        <v>35</v>
      </c>
      <c r="G13" s="3">
        <v>139.62</v>
      </c>
      <c r="H13" s="3">
        <v>0.01</v>
      </c>
      <c r="I13" s="3">
        <f t="shared" si="2"/>
        <v>0.01</v>
      </c>
      <c r="J13" s="3">
        <f t="shared" si="1"/>
        <v>0.01</v>
      </c>
      <c r="L13" s="17"/>
      <c r="M13" s="18"/>
    </row>
    <row r="14" spans="1:13">
      <c r="A14" s="1">
        <v>0</v>
      </c>
      <c r="B14" t="s">
        <v>32</v>
      </c>
      <c r="C14" s="3">
        <v>748911.89399999997</v>
      </c>
      <c r="D14" s="3">
        <v>4183580.733</v>
      </c>
      <c r="E14" s="3">
        <v>202.53299999999999</v>
      </c>
      <c r="F14" s="1" t="s">
        <v>35</v>
      </c>
      <c r="G14" s="3">
        <v>202.56</v>
      </c>
      <c r="H14" s="3">
        <v>0.03</v>
      </c>
      <c r="I14" s="3">
        <f t="shared" si="2"/>
        <v>0.03</v>
      </c>
      <c r="J14" s="3">
        <f t="shared" si="1"/>
        <v>0.03</v>
      </c>
      <c r="L14" s="17"/>
      <c r="M14" s="18"/>
    </row>
    <row r="15" spans="1:13">
      <c r="A15" s="1">
        <v>0</v>
      </c>
      <c r="B15" t="s">
        <v>33</v>
      </c>
      <c r="C15" s="3">
        <v>756160.50699999998</v>
      </c>
      <c r="D15" s="3">
        <v>4192716.611</v>
      </c>
      <c r="E15" s="3">
        <v>183.488</v>
      </c>
      <c r="F15" s="1" t="s">
        <v>35</v>
      </c>
      <c r="G15" s="3">
        <v>183.49</v>
      </c>
      <c r="H15" s="3">
        <v>0</v>
      </c>
      <c r="I15" s="3">
        <f t="shared" si="2"/>
        <v>0</v>
      </c>
      <c r="J15" s="3">
        <f t="shared" si="1"/>
        <v>0</v>
      </c>
      <c r="L15" s="17"/>
      <c r="M15" s="18"/>
    </row>
    <row r="16" spans="1:13">
      <c r="A16" s="1">
        <v>0</v>
      </c>
      <c r="B16" t="s">
        <v>34</v>
      </c>
      <c r="C16" s="3">
        <v>742268.45700000005</v>
      </c>
      <c r="D16" s="3">
        <v>4187775.2820000001</v>
      </c>
      <c r="E16" s="3">
        <v>258.28300000000002</v>
      </c>
      <c r="F16" s="1" t="s">
        <v>35</v>
      </c>
      <c r="G16" s="3">
        <v>258.33999999999997</v>
      </c>
      <c r="H16" s="3">
        <v>0.06</v>
      </c>
      <c r="I16" s="3">
        <f t="shared" ref="I16" si="3">H16</f>
        <v>0.06</v>
      </c>
      <c r="J16" s="3">
        <f t="shared" si="1"/>
        <v>0.06</v>
      </c>
      <c r="L16" s="17"/>
      <c r="M16" s="18"/>
    </row>
    <row r="17" spans="7:13" ht="30.75" thickBot="1">
      <c r="G17" s="6"/>
      <c r="H17" s="7" t="s">
        <v>8</v>
      </c>
      <c r="I17" s="16" t="s">
        <v>9</v>
      </c>
      <c r="K17" s="20"/>
      <c r="L17" s="21"/>
      <c r="M17" s="22"/>
    </row>
    <row r="18" spans="7:13">
      <c r="G18" s="8" t="s">
        <v>10</v>
      </c>
      <c r="H18" s="9">
        <f>COUNT(H2:H16)</f>
        <v>15</v>
      </c>
      <c r="I18" s="15">
        <f>COUNT(I2:I16)</f>
        <v>15</v>
      </c>
      <c r="J18" s="23"/>
      <c r="K18" s="23"/>
      <c r="L18" s="24"/>
      <c r="M18" s="22"/>
    </row>
    <row r="19" spans="7:13">
      <c r="G19" s="10" t="s">
        <v>11</v>
      </c>
      <c r="H19" s="10">
        <f>AVERAGE(H2:H16)</f>
        <v>4.6666666666666653E-3</v>
      </c>
      <c r="I19" s="13">
        <f>AVERAGE(I2:I16)</f>
        <v>4.6666666666666653E-3</v>
      </c>
      <c r="J19" s="20"/>
      <c r="K19" s="20"/>
      <c r="L19" s="21"/>
      <c r="M19" s="22"/>
    </row>
    <row r="20" spans="7:13">
      <c r="G20" s="10" t="s">
        <v>12</v>
      </c>
      <c r="H20" s="10">
        <f>STDEV(H2:H16)</f>
        <v>3.907258203224695E-2</v>
      </c>
      <c r="I20" s="13">
        <f>STDEV(I2:I16)</f>
        <v>3.907258203224695E-2</v>
      </c>
      <c r="J20" s="20"/>
      <c r="K20" s="20"/>
      <c r="L20" s="21"/>
      <c r="M20" s="22"/>
    </row>
    <row r="21" spans="7:13">
      <c r="G21" s="10" t="s">
        <v>13</v>
      </c>
      <c r="H21" s="10">
        <f>MIN(H2:H16)</f>
        <v>-0.05</v>
      </c>
      <c r="I21" s="13">
        <f>MIN(I2:I16)</f>
        <v>-0.05</v>
      </c>
      <c r="J21" s="20"/>
      <c r="K21" s="20"/>
      <c r="L21" s="21"/>
      <c r="M21" s="22"/>
    </row>
    <row r="22" spans="7:13">
      <c r="G22" s="10" t="s">
        <v>14</v>
      </c>
      <c r="H22" s="10">
        <f>MAX(H2:H16)</f>
        <v>0.08</v>
      </c>
      <c r="I22" s="13">
        <f>MAX(I2:I16)</f>
        <v>0.08</v>
      </c>
      <c r="J22" s="20"/>
      <c r="K22" s="20"/>
      <c r="L22" s="21"/>
      <c r="M22" s="22"/>
    </row>
    <row r="23" spans="7:13">
      <c r="G23" s="10" t="s">
        <v>15</v>
      </c>
      <c r="H23" s="10">
        <f>SUMSQ(H2:H16)</f>
        <v>2.1700000000000004E-2</v>
      </c>
      <c r="I23" s="13">
        <f>SUMSQ(I2:I16)</f>
        <v>2.1700000000000004E-2</v>
      </c>
      <c r="J23" s="19"/>
      <c r="K23" s="19"/>
      <c r="L23" s="25"/>
      <c r="M23" s="22"/>
    </row>
    <row r="24" spans="7:13">
      <c r="G24" s="10" t="s">
        <v>16</v>
      </c>
      <c r="H24" s="5">
        <f>SQRT(H23/H18)</f>
        <v>3.8035071534922436E-2</v>
      </c>
      <c r="I24" s="12">
        <f>SQRT(I23/I18)</f>
        <v>3.8035071534922436E-2</v>
      </c>
      <c r="J24" s="19"/>
      <c r="K24" s="19"/>
      <c r="L24" s="25"/>
      <c r="M24" s="22"/>
    </row>
    <row r="25" spans="7:13">
      <c r="G25" s="10" t="s">
        <v>17</v>
      </c>
      <c r="H25" s="10">
        <f>H24*1.96</f>
        <v>7.4548740208447969E-2</v>
      </c>
      <c r="I25" s="13">
        <f>I24*1.96</f>
        <v>7.4548740208447969E-2</v>
      </c>
      <c r="J25" s="20"/>
      <c r="K25" s="20"/>
      <c r="L25" s="21"/>
      <c r="M25" s="22"/>
    </row>
    <row r="26" spans="7:13">
      <c r="G26" s="11" t="s">
        <v>19</v>
      </c>
      <c r="H26" s="11">
        <f>PERCENTILE(J2:J16,0.95)</f>
        <v>6.5999999999999975E-2</v>
      </c>
      <c r="I26" s="14">
        <f>PERCENTILE(J2:J16,0.95)</f>
        <v>6.5999999999999975E-2</v>
      </c>
      <c r="L26" s="17"/>
      <c r="M26" s="18"/>
    </row>
  </sheetData>
  <sortState ref="A2:M91">
    <sortCondition ref="F1"/>
  </sortState>
  <conditionalFormatting sqref="H24:L24 H2:H16">
    <cfRule type="cellIs" dxfId="0" priority="4" operator="notBetween">
      <formula>-0.61</formula>
      <formula>0.61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drape_ctl2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DSousa</dc:creator>
  <cp:lastModifiedBy>Wade Williams</cp:lastModifiedBy>
  <dcterms:created xsi:type="dcterms:W3CDTF">2010-12-30T20:24:52Z</dcterms:created>
  <dcterms:modified xsi:type="dcterms:W3CDTF">2014-12-29T19:38:05Z</dcterms:modified>
</cp:coreProperties>
</file>