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5491" windowWidth="16920" windowHeight="11760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<sst xmlns="http://schemas.openxmlformats.org/spreadsheetml/2006/main" count="155" uniqueCount="119">
  <si>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</si>
  <si>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</si>
  <si>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</si>
  <si>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</si>
  <si>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</si>
  <si>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</si>
  <si>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</si>
  <si>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</si>
  <si>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</si>
  <si>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</si>
  <si>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</si>
  <si>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</si>
  <si>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</si>
  <si>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</si>
  <si>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</si>
  <si>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</si>
  <si>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</si>
  <si>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</si>
  <si>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</si>
  <si>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</si>
  <si>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</si>
  <si>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</si>
  <si>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</si>
  <si>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</si>
  <si>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</si>
  <si>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</si>
  <si>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</si>
  <si>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</si>
  <si>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</si>
  <si>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</si>
  <si>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</si>
  <si>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</si>
  <si>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</si>
  <si>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</si>
  <si>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</si>
  <si>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</si>
  <si>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</si>
  <si>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</si>
  <si>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</si>
  <si>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</si>
  <si>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</si>
  <si>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</si>
  <si>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</si>
  <si>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</si>
  <si>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</si>
  <si>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</si>
  <si>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</si>
  <si>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</si>
  <si>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</si>
  <si>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</si>
  <si>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</si>
  <si>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</si>
  <si>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</si>
  <si>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</si>
  <si>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km/WPT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</si>
  <si>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</si>
  <si>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</si>
  <si>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</si>
  <si>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</si>
  <si>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</si>
  <si>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</si>
  <si>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</si>
  <si>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</si>
  <si>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</si>
  <si>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</si>
  <si>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</si>
  <si>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</si>
  <si>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</si>
  <si>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</si>
  <si>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</si>
  <si>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</si>
  <si>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</si>
  <si>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</si>
  <si>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</si>
  <si>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</si>
  <si>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</si>
  <si>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</si>
  <si>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</si>
  <si>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</si>
  <si>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</si>
  <si>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</si>
  <si>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</si>
  <si>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</si>
  <si>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</si>
  <si>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</si>
  <si>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</si>
  <si>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</si>
  <si>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</si>
  <si>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22.16003800</t>
  </si>
  <si>
    <t>James River 7</t>
  </si>
  <si>
    <t>N62912</t>
  </si>
  <si>
    <t>KMOT</t>
  </si>
  <si>
    <t>Sean Hamilton</t>
  </si>
  <si>
    <t>Jonathan Spencer</t>
  </si>
  <si>
    <t>FGI5440</t>
  </si>
  <si>
    <t>680i</t>
  </si>
  <si>
    <t>FMU-300</t>
  </si>
  <si>
    <t>CCNS 6</t>
  </si>
  <si>
    <t>NA</t>
  </si>
  <si>
    <t>GR3 U2</t>
  </si>
  <si>
    <t>161120_165_16003800_10</t>
  </si>
  <si>
    <t>0900-Production</t>
  </si>
  <si>
    <t>2100</t>
  </si>
  <si>
    <t>4052</t>
  </si>
  <si>
    <t>5 min grd stc</t>
  </si>
  <si>
    <t>S-turn</t>
  </si>
  <si>
    <t>Crossing line</t>
  </si>
  <si>
    <t>Shipped</t>
  </si>
  <si>
    <t>WARD1</t>
  </si>
  <si>
    <t>N</t>
  </si>
  <si>
    <t>S</t>
  </si>
  <si>
    <t>Calibration line</t>
  </si>
  <si>
    <t>E</t>
  </si>
  <si>
    <t>DR680-12</t>
  </si>
  <si>
    <t>Lift end, conditions favorable for ground fog formation</t>
  </si>
  <si>
    <t>AP1TB#45</t>
  </si>
  <si>
    <t>Unitt21120u</t>
  </si>
  <si>
    <t>WARD_X</t>
  </si>
  <si>
    <t>js accepted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</si>
</sst>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h:mm:ss\ AM/PM"/>
    <numFmt numFmtId="167" formatCode="h:mm:ss;@"/>
    <numFmt numFmtId="168" formatCode="0.0;[Red]0.0"/>
    <numFmt numFmtId="169" formatCode="h:mm;@"/>
    <numFmt numFmtId="170" formatCode="[$-409]dddd\,\ mmmm\ dd\,\ yyyy"/>
    <numFmt numFmtId="171" formatCode="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\-mmm\-yy;@"/>
    <numFmt numFmtId="176" formatCode="0.00;[Red]0.00"/>
    <numFmt numFmtId="177" formatCode="h\:mm;@"/>
    <numFmt numFmtId="178" formatCode="00"/>
    <numFmt numFmtId="179" formatCode="mm/dd/yy;@"/>
    <numFmt numFmtId="180" formatCode="00.000"/>
    <numFmt numFmtId="181" formatCode="0.000"/>
    <numFmt numFmtId="182" formatCode=";;h:mm"/>
    <numFmt numFmtId="183" formatCode="h:mm;;"/>
    <numFmt numFmtId="184" formatCode="h:mm;h:mm;"/>
    <numFmt numFmtId="185" formatCode="h:mm;h:mm;#"/>
    <numFmt numFmtId="186" formatCode="0.00;0.0;"/>
    <numFmt numFmtId="187" formatCode="h:mm;#;#"/>
    <numFmt numFmtId="188" formatCode="h:mm;;#"/>
    <numFmt numFmtId="189" formatCode="dd/mm/yyyy"/>
    <numFmt numFmtId="190" formatCode="[$-409]d/mmm/yy;@"/>
    <numFmt numFmtId="191" formatCode="d/mmm/yy;;"/>
    <numFmt numFmtId="192" formatCode="0.0;0.0;"/>
    <numFmt numFmtId="193" formatCode="h:mm;\-h:mm;"/>
    <numFmt numFmtId="194" formatCode="h:mm;\(h:mm\);"/>
    <numFmt numFmtId="195" formatCode="h:mm;\b\b\ad;"/>
    <numFmt numFmtId="196" formatCode="h:mm;&quot;BAD&quot;;"/>
    <numFmt numFmtId="197" formatCode="h:mm;&quot;BAD&quot;;#"/>
    <numFmt numFmtId="198" formatCode="0.0;;"/>
    <numFmt numFmtId="199" formatCode="0.0#"/>
    <numFmt numFmtId="200" formatCode="[$-F400]h:mm:ss\ AM/PM"/>
    <numFmt numFmtId="201" formatCode="0.0000"/>
    <numFmt numFmtId="202" formatCode="#,##0.0"/>
    <numFmt numFmtId="203" formatCode="hh:mm:ss"/>
    <numFmt numFmtId="204" formatCode="hhmmss"/>
    <numFmt numFmtId="205" formatCode="dd\-mmm\-yy\ hh:mm"/>
    <numFmt numFmtId="206" formatCode="m/d/yy\ h:mm;@"/>
    <numFmt numFmtId="207" formatCode="hh:mm;&quot; &quot;;&quot; &quot;"/>
    <numFmt numFmtId="208" formatCode="h:mm:ss;&quot; &quot;;&quot; &quot;"/>
    <numFmt numFmtId="209" formatCode="[$€-2]\ #,##0.00_);[Red]\([$€-2]\ #,##0.00\)"/>
    <numFmt numFmtId="210" formatCode="#0;\-#0;\ "/>
  </numFmts>
  <fonts count="5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sz val="8"/>
      <color indexed="8"/>
      <name val="Courier New"/>
      <family val="2"/>
    </font>
    <font>
      <sz val="8"/>
      <color indexed="9"/>
      <name val="Courier New"/>
      <family val="2"/>
    </font>
    <font>
      <sz val="8"/>
      <color indexed="20"/>
      <name val="Courier New"/>
      <family val="2"/>
    </font>
    <font>
      <b/>
      <sz val="8"/>
      <color indexed="52"/>
      <name val="Courier New"/>
      <family val="2"/>
    </font>
    <font>
      <b/>
      <sz val="8"/>
      <color indexed="9"/>
      <name val="Courier New"/>
      <family val="2"/>
    </font>
    <font>
      <i/>
      <sz val="8"/>
      <color indexed="23"/>
      <name val="Courier New"/>
      <family val="2"/>
    </font>
    <font>
      <sz val="8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8"/>
      <color indexed="62"/>
      <name val="Courier New"/>
      <family val="2"/>
    </font>
    <font>
      <sz val="8"/>
      <color indexed="52"/>
      <name val="Courier New"/>
      <family val="2"/>
    </font>
    <font>
      <sz val="8"/>
      <color indexed="60"/>
      <name val="Courier New"/>
      <family val="2"/>
    </font>
    <font>
      <b/>
      <sz val="8"/>
      <color indexed="63"/>
      <name val="Courier New"/>
      <family val="2"/>
    </font>
    <font>
      <b/>
      <sz val="18"/>
      <color indexed="56"/>
      <name val="Cambria"/>
      <family val="2"/>
    </font>
    <font>
      <b/>
      <sz val="8"/>
      <color indexed="8"/>
      <name val="Courier New"/>
      <family val="2"/>
    </font>
    <font>
      <sz val="8"/>
      <color indexed="10"/>
      <name val="Courier New"/>
      <family val="2"/>
    </font>
    <font>
      <sz val="16"/>
      <color indexed="9"/>
      <name val="Engravers MT"/>
      <family val="1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dashed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197" fontId="5" fillId="0" borderId="13" xfId="0" applyNumberFormat="1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vertical="center"/>
      <protection locked="0"/>
    </xf>
    <xf numFmtId="164" fontId="1" fillId="0" borderId="28" xfId="0" applyNumberFormat="1" applyFont="1" applyBorder="1" applyAlignment="1" applyProtection="1">
      <alignment vertical="center"/>
      <protection locked="0"/>
    </xf>
    <xf numFmtId="164" fontId="1" fillId="0" borderId="29" xfId="0" applyNumberFormat="1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202" fontId="5" fillId="0" borderId="31" xfId="0" applyNumberFormat="1" applyFont="1" applyBorder="1" applyAlignment="1" applyProtection="1">
      <alignment horizontal="center" vertical="center"/>
      <protection locked="0"/>
    </xf>
    <xf numFmtId="202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19" xfId="0" applyNumberFormat="1" applyFont="1" applyBorder="1" applyAlignment="1" applyProtection="1">
      <alignment horizontal="center" vertical="center" wrapText="1"/>
      <protection locked="0"/>
    </xf>
    <xf numFmtId="164" fontId="9" fillId="0" borderId="38" xfId="0" applyNumberFormat="1" applyFont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3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/>
    </xf>
    <xf numFmtId="0" fontId="1" fillId="0" borderId="35" xfId="0" applyFont="1" applyFill="1" applyBorder="1" applyAlignment="1" applyProtection="1">
      <alignment horizontal="right" vertical="center"/>
      <protection hidden="1"/>
    </xf>
    <xf numFmtId="0" fontId="1" fillId="0" borderId="37" xfId="0" applyFont="1" applyFill="1" applyBorder="1" applyAlignment="1" applyProtection="1">
      <alignment horizontal="right" vertical="center"/>
      <protection hidden="1"/>
    </xf>
    <xf numFmtId="0" fontId="1" fillId="0" borderId="41" xfId="0" applyFont="1" applyFill="1" applyBorder="1" applyAlignment="1" applyProtection="1">
      <alignment horizontal="right" vertical="center"/>
      <protection hidden="1"/>
    </xf>
    <xf numFmtId="187" fontId="1" fillId="0" borderId="36" xfId="0" applyNumberFormat="1" applyFont="1" applyFill="1" applyBorder="1" applyAlignment="1" applyProtection="1">
      <alignment horizontal="right" vertical="center"/>
      <protection hidden="1"/>
    </xf>
    <xf numFmtId="0" fontId="1" fillId="0" borderId="39" xfId="0" applyFont="1" applyFill="1" applyBorder="1" applyAlignment="1" applyProtection="1">
      <alignment horizontal="right" vertical="center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 hidden="1"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 wrapText="1"/>
      <protection locked="0"/>
    </xf>
    <xf numFmtId="203" fontId="5" fillId="0" borderId="19" xfId="0" applyNumberFormat="1" applyFont="1" applyFill="1" applyBorder="1" applyAlignment="1" applyProtection="1">
      <alignment horizontal="right" vertical="center"/>
      <protection locked="0"/>
    </xf>
    <xf numFmtId="203" fontId="5" fillId="0" borderId="19" xfId="0" applyNumberFormat="1" applyFont="1" applyBorder="1" applyAlignment="1" applyProtection="1">
      <alignment horizontal="right" vertical="center"/>
      <protection locked="0"/>
    </xf>
    <xf numFmtId="203" fontId="5" fillId="0" borderId="22" xfId="0" applyNumberFormat="1" applyFont="1" applyBorder="1" applyAlignment="1" applyProtection="1">
      <alignment horizontal="right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202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vertical="center"/>
      <protection hidden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/>
    </xf>
    <xf numFmtId="1" fontId="5" fillId="0" borderId="55" xfId="0" applyNumberFormat="1" applyFont="1" applyBorder="1" applyAlignment="1" applyProtection="1">
      <alignment horizontal="center" vertical="center"/>
      <protection locked="0"/>
    </xf>
    <xf numFmtId="0" fontId="8" fillId="0" borderId="49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5" fontId="8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 locked="0"/>
    </xf>
    <xf numFmtId="208" fontId="1" fillId="0" borderId="0" xfId="0" applyNumberFormat="1" applyFont="1" applyBorder="1" applyAlignment="1" applyProtection="1">
      <alignment vertical="center"/>
      <protection hidden="1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56" xfId="0" applyNumberFormat="1" applyFont="1" applyFill="1" applyBorder="1" applyAlignment="1" applyProtection="1">
      <alignment horizontal="center" vertical="center"/>
      <protection locked="0"/>
    </xf>
    <xf numFmtId="208" fontId="1" fillId="0" borderId="57" xfId="0" applyNumberFormat="1" applyFont="1" applyBorder="1" applyAlignment="1" applyProtection="1">
      <alignment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181" fontId="9" fillId="0" borderId="54" xfId="0" applyNumberFormat="1" applyFont="1" applyBorder="1" applyAlignment="1" applyProtection="1">
      <alignment horizontal="center" vertical="center"/>
      <protection locked="0"/>
    </xf>
    <xf numFmtId="2" fontId="11" fillId="0" borderId="58" xfId="0" applyNumberFormat="1" applyFont="1" applyBorder="1" applyAlignment="1" applyProtection="1">
      <alignment horizontal="center" vertical="center"/>
      <protection locked="0"/>
    </xf>
    <xf numFmtId="2" fontId="11" fillId="0" borderId="59" xfId="0" applyNumberFormat="1" applyFont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>
      <alignment horizontal="right" vertical="center" shrinkToFi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60" xfId="0" applyNumberFormat="1" applyFont="1" applyBorder="1" applyAlignment="1" applyProtection="1">
      <alignment horizontal="center" vertical="center"/>
      <protection locked="0"/>
    </xf>
    <xf numFmtId="0" fontId="5" fillId="0" borderId="61" xfId="0" applyNumberFormat="1" applyFont="1" applyBorder="1" applyAlignment="1" applyProtection="1">
      <alignment horizontal="center" vertical="center"/>
      <protection locked="0"/>
    </xf>
    <xf numFmtId="0" fontId="5" fillId="0" borderId="60" xfId="0" applyNumberFormat="1" applyFont="1" applyFill="1" applyBorder="1" applyAlignment="1" applyProtection="1">
      <alignment horizontal="center" vertical="center"/>
      <protection locked="0"/>
    </xf>
    <xf numFmtId="1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203" fontId="5" fillId="0" borderId="60" xfId="0" applyNumberFormat="1" applyFont="1" applyBorder="1" applyAlignment="1" applyProtection="1">
      <alignment horizontal="right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02" fontId="5" fillId="0" borderId="32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3" fontId="5" fillId="0" borderId="62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203" fontId="5" fillId="0" borderId="63" xfId="0" applyNumberFormat="1" applyFont="1" applyFill="1" applyBorder="1" applyAlignment="1" applyProtection="1">
      <alignment horizontal="right" vertical="center"/>
      <protection locked="0"/>
    </xf>
    <xf numFmtId="203" fontId="5" fillId="0" borderId="21" xfId="0" applyNumberFormat="1" applyFont="1" applyBorder="1" applyAlignment="1" applyProtection="1">
      <alignment horizontal="right" vertical="center"/>
      <protection locked="0"/>
    </xf>
    <xf numFmtId="203" fontId="5" fillId="0" borderId="64" xfId="0" applyNumberFormat="1" applyFont="1" applyFill="1" applyBorder="1" applyAlignment="1" applyProtection="1">
      <alignment horizontal="right" vertical="center"/>
      <protection locked="0"/>
    </xf>
    <xf numFmtId="203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65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65" xfId="0" applyNumberFormat="1" applyFont="1" applyFill="1" applyBorder="1" applyAlignment="1" applyProtection="1">
      <alignment horizontal="left" vertical="center"/>
      <protection locked="0"/>
    </xf>
    <xf numFmtId="0" fontId="5" fillId="0" borderId="66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203" fontId="5" fillId="0" borderId="67" xfId="0" applyNumberFormat="1" applyFont="1" applyFill="1" applyBorder="1" applyAlignment="1" applyProtection="1">
      <alignment horizontal="right" vertical="center"/>
      <protection locked="0"/>
    </xf>
    <xf numFmtId="203" fontId="5" fillId="0" borderId="61" xfId="0" applyNumberFormat="1" applyFont="1" applyBorder="1" applyAlignment="1" applyProtection="1">
      <alignment horizontal="right" vertical="center"/>
      <protection locked="0"/>
    </xf>
    <xf numFmtId="3" fontId="5" fillId="0" borderId="51" xfId="0" applyNumberFormat="1" applyFont="1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horizontal="center" vertical="center"/>
      <protection locked="0"/>
    </xf>
    <xf numFmtId="0" fontId="1" fillId="0" borderId="68" xfId="0" applyFont="1" applyFill="1" applyBorder="1" applyAlignment="1" applyProtection="1">
      <alignment horizontal="center"/>
      <protection/>
    </xf>
    <xf numFmtId="0" fontId="1" fillId="0" borderId="69" xfId="0" applyFont="1" applyFill="1" applyBorder="1" applyAlignment="1" applyProtection="1">
      <alignment horizont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203" fontId="5" fillId="0" borderId="71" xfId="0" applyNumberFormat="1" applyFont="1" applyFill="1" applyBorder="1" applyAlignment="1" applyProtection="1">
      <alignment horizontal="right" vertical="center"/>
      <protection locked="0"/>
    </xf>
    <xf numFmtId="203" fontId="5" fillId="0" borderId="72" xfId="0" applyNumberFormat="1" applyFont="1" applyBorder="1" applyAlignment="1" applyProtection="1">
      <alignment horizontal="right" vertical="center"/>
      <protection locked="0"/>
    </xf>
    <xf numFmtId="0" fontId="1" fillId="0" borderId="57" xfId="0" applyFont="1" applyBorder="1" applyAlignment="1">
      <alignment horizontal="right" wrapText="1"/>
    </xf>
    <xf numFmtId="205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74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3" fontId="5" fillId="0" borderId="52" xfId="0" applyNumberFormat="1" applyFont="1" applyBorder="1" applyAlignment="1" applyProtection="1">
      <alignment horizontal="center" vertical="center"/>
      <protection locked="0"/>
    </xf>
    <xf numFmtId="3" fontId="5" fillId="0" borderId="75" xfId="0" applyNumberFormat="1" applyFont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>
      <alignment horizontal="center" vertical="center" shrinkToFit="1"/>
    </xf>
    <xf numFmtId="0" fontId="1" fillId="0" borderId="77" xfId="0" applyFont="1" applyFill="1" applyBorder="1" applyAlignment="1">
      <alignment horizontal="center" vertical="center" shrinkToFit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8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Fill="1" applyBorder="1" applyAlignment="1" applyProtection="1">
      <alignment horizontal="center" vertical="center" shrinkToFit="1"/>
      <protection locked="0"/>
    </xf>
    <xf numFmtId="210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9" xfId="0" applyFont="1" applyFill="1" applyBorder="1" applyAlignment="1" applyProtection="1">
      <alignment horizontal="center" vertical="center" shrinkToFit="1"/>
      <protection locked="0"/>
    </xf>
    <xf numFmtId="0" fontId="1" fillId="0" borderId="80" xfId="0" applyFont="1" applyFill="1" applyBorder="1" applyAlignment="1" applyProtection="1">
      <alignment horizontal="center" vertical="center"/>
      <protection hidden="1"/>
    </xf>
    <xf numFmtId="0" fontId="1" fillId="0" borderId="81" xfId="0" applyFont="1" applyFill="1" applyBorder="1" applyAlignment="1" applyProtection="1">
      <alignment horizontal="center" vertical="center"/>
      <protection hidden="1"/>
    </xf>
    <xf numFmtId="0" fontId="15" fillId="0" borderId="78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9" fillId="0" borderId="50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73" xfId="0" applyNumberFormat="1" applyFont="1" applyBorder="1" applyAlignment="1" applyProtection="1">
      <alignment horizontal="center" vertical="center"/>
      <protection locked="0"/>
    </xf>
    <xf numFmtId="175" fontId="9" fillId="0" borderId="82" xfId="0" applyNumberFormat="1" applyFont="1" applyBorder="1" applyAlignment="1" applyProtection="1">
      <alignment horizontal="center" vertical="center"/>
      <protection locked="0"/>
    </xf>
    <xf numFmtId="175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83" xfId="0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Border="1" applyAlignment="1" applyProtection="1">
      <alignment horizontal="center" vertical="center"/>
      <protection hidden="1"/>
    </xf>
    <xf numFmtId="0" fontId="9" fillId="0" borderId="13" xfId="0" applyNumberFormat="1" applyFont="1" applyBorder="1" applyAlignment="1" applyProtection="1">
      <alignment horizontal="center" vertical="center"/>
      <protection hidden="1"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171" fontId="9" fillId="0" borderId="47" xfId="0" applyNumberFormat="1" applyFont="1" applyBorder="1" applyAlignment="1" applyProtection="1">
      <alignment horizontal="center" vertical="center"/>
      <protection locked="0"/>
    </xf>
    <xf numFmtId="171" fontId="9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73" xfId="0" applyNumberFormat="1" applyFont="1" applyBorder="1" applyAlignment="1" applyProtection="1">
      <alignment horizontal="center" vertical="center"/>
      <protection locked="0"/>
    </xf>
    <xf numFmtId="0" fontId="1" fillId="33" borderId="84" xfId="0" applyFont="1" applyFill="1" applyBorder="1" applyAlignment="1" applyProtection="1">
      <alignment horizontal="center" vertical="center" wrapText="1"/>
      <protection/>
    </xf>
    <xf numFmtId="0" fontId="1" fillId="33" borderId="85" xfId="0" applyFont="1" applyFill="1" applyBorder="1" applyAlignment="1" applyProtection="1">
      <alignment horizontal="center" vertical="center" wrapText="1"/>
      <protection/>
    </xf>
    <xf numFmtId="0" fontId="1" fillId="33" borderId="86" xfId="0" applyFont="1" applyFill="1" applyBorder="1" applyAlignment="1" applyProtection="1">
      <alignment horizontal="center" vertical="center" wrapText="1"/>
      <protection/>
    </xf>
    <xf numFmtId="0" fontId="1" fillId="0" borderId="87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49" fontId="9" fillId="0" borderId="82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Border="1" applyAlignment="1" applyProtection="1">
      <alignment horizontal="center" vertical="center"/>
      <protection locked="0"/>
    </xf>
    <xf numFmtId="0" fontId="9" fillId="0" borderId="88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1" fillId="33" borderId="78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171" fontId="11" fillId="0" borderId="47" xfId="0" applyNumberFormat="1" applyFont="1" applyBorder="1" applyAlignment="1" applyProtection="1">
      <alignment horizontal="center" vertical="center"/>
      <protection locked="0"/>
    </xf>
    <xf numFmtId="171" fontId="1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9" fillId="0" borderId="52" xfId="0" applyFont="1" applyFill="1" applyBorder="1" applyAlignment="1" applyProtection="1">
      <alignment horizontal="center" vertical="center" shrinkToFit="1"/>
      <protection hidden="1" locked="0"/>
    </xf>
    <xf numFmtId="0" fontId="9" fillId="0" borderId="75" xfId="0" applyFont="1" applyFill="1" applyBorder="1" applyAlignment="1" applyProtection="1">
      <alignment horizontal="center" vertical="center" shrinkToFit="1"/>
      <protection hidden="1" locked="0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88" xfId="0" applyNumberFormat="1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1" fillId="0" borderId="62" xfId="0" applyNumberFormat="1" applyFont="1" applyBorder="1" applyAlignment="1" applyProtection="1">
      <alignment horizontal="right" vertical="center"/>
      <protection locked="0"/>
    </xf>
    <xf numFmtId="164" fontId="1" fillId="0" borderId="89" xfId="0" applyNumberFormat="1" applyFont="1" applyBorder="1" applyAlignment="1" applyProtection="1">
      <alignment horizontal="right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169" fontId="5" fillId="0" borderId="55" xfId="0" applyNumberFormat="1" applyFont="1" applyBorder="1" applyAlignment="1" applyProtection="1">
      <alignment horizontal="center" vertical="center"/>
      <protection locked="0"/>
    </xf>
    <xf numFmtId="169" fontId="5" fillId="0" borderId="90" xfId="0" applyNumberFormat="1" applyFont="1" applyBorder="1" applyAlignment="1" applyProtection="1">
      <alignment horizontal="center" vertical="center"/>
      <protection locked="0"/>
    </xf>
    <xf numFmtId="169" fontId="5" fillId="0" borderId="62" xfId="0" applyNumberFormat="1" applyFont="1" applyBorder="1" applyAlignment="1" applyProtection="1">
      <alignment horizontal="center" vertical="center"/>
      <protection locked="0"/>
    </xf>
    <xf numFmtId="169" fontId="5" fillId="0" borderId="21" xfId="0" applyNumberFormat="1" applyFont="1" applyBorder="1" applyAlignment="1" applyProtection="1">
      <alignment horizontal="center" vertical="center"/>
      <protection locked="0"/>
    </xf>
    <xf numFmtId="169" fontId="5" fillId="0" borderId="65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65" xfId="0" applyNumberFormat="1" applyFont="1" applyBorder="1" applyAlignment="1" applyProtection="1">
      <alignment horizontal="right" vertical="center"/>
      <protection locked="0"/>
    </xf>
    <xf numFmtId="164" fontId="1" fillId="0" borderId="91" xfId="0" applyNumberFormat="1" applyFont="1" applyBorder="1" applyAlignment="1" applyProtection="1">
      <alignment horizontal="right" vertical="center"/>
      <protection locked="0"/>
    </xf>
    <xf numFmtId="0" fontId="15" fillId="0" borderId="49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70" xfId="0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5" fillId="0" borderId="62" xfId="0" applyNumberFormat="1" applyFont="1" applyFill="1" applyBorder="1" applyAlignment="1" applyProtection="1">
      <alignment horizontal="left" vertical="center"/>
      <protection locked="0"/>
    </xf>
    <xf numFmtId="0" fontId="5" fillId="0" borderId="92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 locked="0"/>
    </xf>
    <xf numFmtId="0" fontId="1" fillId="0" borderId="93" xfId="0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Border="1" applyAlignment="1" applyProtection="1">
      <alignment horizontal="center" vertical="center"/>
      <protection locked="0"/>
    </xf>
    <xf numFmtId="0" fontId="9" fillId="0" borderId="70" xfId="0" applyNumberFormat="1" applyFont="1" applyBorder="1" applyAlignment="1" applyProtection="1">
      <alignment horizontal="center" vertical="center"/>
      <protection locked="0"/>
    </xf>
    <xf numFmtId="0" fontId="9" fillId="0" borderId="93" xfId="0" applyNumberFormat="1" applyFont="1" applyBorder="1" applyAlignment="1" applyProtection="1">
      <alignment horizontal="center" vertical="center"/>
      <protection locked="0"/>
    </xf>
    <xf numFmtId="0" fontId="19" fillId="0" borderId="57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49" fontId="9" fillId="0" borderId="52" xfId="0" applyNumberFormat="1" applyFont="1" applyBorder="1" applyAlignment="1" applyProtection="1">
      <alignment horizontal="center" vertical="center"/>
      <protection hidden="1" locked="0"/>
    </xf>
    <xf numFmtId="49" fontId="9" fillId="0" borderId="75" xfId="0" applyNumberFormat="1" applyFont="1" applyBorder="1" applyAlignment="1" applyProtection="1">
      <alignment horizontal="center" vertical="center"/>
      <protection hidden="1" locked="0"/>
    </xf>
    <xf numFmtId="0" fontId="1" fillId="0" borderId="51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/>
      <protection/>
    </xf>
    <xf numFmtId="0" fontId="1" fillId="0" borderId="94" xfId="0" applyFont="1" applyFill="1" applyBorder="1" applyAlignment="1" applyProtection="1">
      <alignment horizontal="center" vertical="center"/>
      <protection hidden="1"/>
    </xf>
    <xf numFmtId="0" fontId="1" fillId="0" borderId="95" xfId="0" applyFont="1" applyFill="1" applyBorder="1" applyAlignment="1" applyProtection="1">
      <alignment horizontal="center" vertical="center"/>
      <protection hidden="1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49" fontId="15" fillId="0" borderId="78" xfId="0" applyNumberFormat="1" applyFont="1" applyBorder="1" applyAlignment="1" applyProtection="1">
      <alignment horizontal="center" vertical="center"/>
      <protection locked="0"/>
    </xf>
    <xf numFmtId="49" fontId="15" fillId="0" borderId="49" xfId="0" applyNumberFormat="1" applyFont="1" applyBorder="1" applyAlignment="1" applyProtection="1">
      <alignment horizontal="center" vertical="center"/>
      <protection locked="0"/>
    </xf>
    <xf numFmtId="49" fontId="15" fillId="0" borderId="39" xfId="0" applyNumberFormat="1" applyFont="1" applyBorder="1" applyAlignment="1" applyProtection="1">
      <alignment horizontal="center" vertical="center"/>
      <protection locked="0"/>
    </xf>
    <xf numFmtId="49" fontId="16" fillId="0" borderId="5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73" xfId="0" applyNumberFormat="1" applyFont="1" applyBorder="1" applyAlignment="1" applyProtection="1">
      <alignment horizontal="center" vertical="center"/>
      <protection locked="0"/>
    </xf>
    <xf numFmtId="49" fontId="9" fillId="0" borderId="75" xfId="0" applyNumberFormat="1" applyFont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>
      <alignment horizontal="center" vertical="center"/>
    </xf>
    <xf numFmtId="49" fontId="9" fillId="0" borderId="99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73" xfId="0" applyNumberFormat="1" applyFont="1" applyBorder="1" applyAlignment="1" applyProtection="1">
      <alignment horizontal="center" vertical="center"/>
      <protection locked="0"/>
    </xf>
    <xf numFmtId="1" fontId="9" fillId="0" borderId="52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0" fillId="0" borderId="88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78" xfId="0" applyFont="1" applyFill="1" applyBorder="1" applyAlignment="1" applyProtection="1">
      <alignment/>
      <protection/>
    </xf>
    <xf numFmtId="0" fontId="1" fillId="0" borderId="79" xfId="0" applyFont="1" applyFill="1" applyBorder="1" applyAlignment="1" applyProtection="1">
      <alignment/>
      <protection/>
    </xf>
    <xf numFmtId="0" fontId="1" fillId="0" borderId="74" xfId="0" applyFont="1" applyFill="1" applyBorder="1" applyAlignment="1" applyProtection="1">
      <alignment horizontal="left" vertical="center" indent="1"/>
      <protection hidden="1"/>
    </xf>
    <xf numFmtId="0" fontId="1" fillId="0" borderId="100" xfId="0" applyFont="1" applyFill="1" applyBorder="1" applyAlignment="1" applyProtection="1">
      <alignment horizontal="left" vertical="center" indent="1"/>
      <protection hidden="1"/>
    </xf>
    <xf numFmtId="0" fontId="5" fillId="0" borderId="101" xfId="0" applyFont="1" applyBorder="1" applyAlignment="1" applyProtection="1">
      <alignment horizontal="left" vertical="center"/>
      <protection locked="0"/>
    </xf>
    <xf numFmtId="0" fontId="5" fillId="0" borderId="102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89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197" fontId="1" fillId="0" borderId="74" xfId="0" applyNumberFormat="1" applyFont="1" applyFill="1" applyBorder="1" applyAlignment="1" applyProtection="1">
      <alignment horizontal="center" vertical="center"/>
      <protection hidden="1"/>
    </xf>
    <xf numFmtId="197" fontId="1" fillId="0" borderId="100" xfId="0" applyNumberFormat="1" applyFont="1" applyFill="1" applyBorder="1" applyAlignment="1" applyProtection="1">
      <alignment horizontal="center" vertical="center"/>
      <protection hidden="1"/>
    </xf>
    <xf numFmtId="0" fontId="1" fillId="0" borderId="103" xfId="0" applyFont="1" applyFill="1" applyBorder="1" applyAlignment="1" applyProtection="1">
      <alignment horizontal="center" vertical="center"/>
      <protection hidden="1"/>
    </xf>
    <xf numFmtId="164" fontId="1" fillId="0" borderId="55" xfId="0" applyNumberFormat="1" applyFont="1" applyBorder="1" applyAlignment="1" applyProtection="1">
      <alignment horizontal="right" vertical="center"/>
      <protection locked="0"/>
    </xf>
    <xf numFmtId="164" fontId="1" fillId="0" borderId="104" xfId="0" applyNumberFormat="1" applyFont="1" applyBorder="1" applyAlignment="1" applyProtection="1">
      <alignment horizontal="right" vertical="center"/>
      <protection locked="0"/>
    </xf>
    <xf numFmtId="1" fontId="9" fillId="0" borderId="47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0" fillId="0" borderId="99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 locked="0"/>
    </xf>
    <xf numFmtId="0" fontId="1" fillId="0" borderId="79" xfId="0" applyFont="1" applyFill="1" applyBorder="1" applyAlignment="1" applyProtection="1">
      <alignment horizontal="center" vertical="center"/>
      <protection/>
    </xf>
    <xf numFmtId="49" fontId="10" fillId="0" borderId="47" xfId="0" applyNumberFormat="1" applyFont="1" applyBorder="1" applyAlignment="1" applyProtection="1">
      <alignment horizontal="center" vertical="center"/>
      <protection locked="0"/>
    </xf>
    <xf numFmtId="49" fontId="10" fillId="0" borderId="88" xfId="0" applyNumberFormat="1" applyFont="1" applyBorder="1" applyAlignment="1" applyProtection="1">
      <alignment horizontal="center" vertical="center"/>
      <protection locked="0"/>
    </xf>
    <xf numFmtId="49" fontId="10" fillId="0" borderId="105" xfId="0" applyNumberFormat="1" applyFont="1" applyBorder="1" applyAlignment="1" applyProtection="1">
      <alignment horizontal="center" vertical="center"/>
      <protection locked="0"/>
    </xf>
    <xf numFmtId="1" fontId="9" fillId="0" borderId="75" xfId="0" applyNumberFormat="1" applyFont="1" applyBorder="1" applyAlignment="1" applyProtection="1">
      <alignment horizontal="center" vertical="center"/>
      <protection locked="0"/>
    </xf>
    <xf numFmtId="3" fontId="9" fillId="0" borderId="52" xfId="0" applyNumberFormat="1" applyFont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06" xfId="0" applyFont="1" applyFill="1" applyBorder="1" applyAlignment="1" applyProtection="1">
      <alignment horizontal="center" vertical="center"/>
      <protection/>
    </xf>
    <xf numFmtId="0" fontId="1" fillId="0" borderId="107" xfId="0" applyFont="1" applyFill="1" applyBorder="1" applyAlignment="1" applyProtection="1">
      <alignment horizontal="center" vertical="center"/>
      <protection/>
    </xf>
    <xf numFmtId="1" fontId="9" fillId="0" borderId="88" xfId="0" applyNumberFormat="1" applyFont="1" applyBorder="1" applyAlignment="1" applyProtection="1">
      <alignment horizontal="center" vertical="center"/>
      <protection locked="0"/>
    </xf>
    <xf numFmtId="0" fontId="1" fillId="0" borderId="93" xfId="0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left" vertical="center"/>
      <protection locked="0"/>
    </xf>
    <xf numFmtId="0" fontId="5" fillId="0" borderId="70" xfId="0" applyNumberFormat="1" applyFont="1" applyFill="1" applyBorder="1" applyAlignment="1" applyProtection="1">
      <alignment horizontal="left" vertical="center"/>
      <protection locked="0"/>
    </xf>
    <xf numFmtId="0" fontId="5" fillId="0" borderId="61" xfId="0" applyNumberFormat="1" applyFont="1" applyFill="1" applyBorder="1" applyAlignment="1" applyProtection="1">
      <alignment horizontal="left" vertical="center"/>
      <protection locked="0"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75" xfId="0" applyFont="1" applyFill="1" applyBorder="1" applyAlignment="1" applyProtection="1">
      <alignment horizontal="center" vertical="center" wrapText="1"/>
      <protection/>
    </xf>
    <xf numFmtId="164" fontId="5" fillId="0" borderId="55" xfId="0" applyNumberFormat="1" applyFont="1" applyBorder="1" applyAlignment="1" applyProtection="1">
      <alignment horizontal="left" vertical="center"/>
      <protection locked="0"/>
    </xf>
    <xf numFmtId="164" fontId="5" fillId="0" borderId="108" xfId="0" applyNumberFormat="1" applyFont="1" applyBorder="1" applyAlignment="1" applyProtection="1">
      <alignment horizontal="left" vertical="center"/>
      <protection locked="0"/>
    </xf>
    <xf numFmtId="164" fontId="5" fillId="0" borderId="90" xfId="0" applyNumberFormat="1" applyFont="1" applyBorder="1" applyAlignment="1" applyProtection="1">
      <alignment horizontal="left" vertical="center"/>
      <protection locked="0"/>
    </xf>
    <xf numFmtId="0" fontId="9" fillId="34" borderId="50" xfId="0" applyNumberFormat="1" applyFont="1" applyFill="1" applyBorder="1" applyAlignment="1" applyProtection="1">
      <alignment horizontal="left" vertical="center"/>
      <protection locked="0"/>
    </xf>
    <xf numFmtId="0" fontId="9" fillId="34" borderId="10" xfId="0" applyNumberFormat="1" applyFont="1" applyFill="1" applyBorder="1" applyAlignment="1" applyProtection="1">
      <alignment horizontal="left" vertical="center"/>
      <protection locked="0"/>
    </xf>
    <xf numFmtId="0" fontId="9" fillId="34" borderId="11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P13" sqref="P13:AA13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140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60</v>
      </c>
      <c r="B1" s="81">
        <f>AC1</f>
        <v>16.91</v>
      </c>
      <c r="C1" s="69" t="s">
        <v>61</v>
      </c>
      <c r="D1" s="240" t="s">
        <v>70</v>
      </c>
      <c r="E1" s="240"/>
      <c r="F1" s="240"/>
      <c r="G1" s="240"/>
      <c r="H1" s="3"/>
      <c r="I1" s="113">
        <f>B1</f>
        <v>16.91</v>
      </c>
      <c r="J1" s="245" t="s">
        <v>30</v>
      </c>
      <c r="K1" s="245"/>
      <c r="L1" s="245"/>
      <c r="M1" s="245"/>
      <c r="N1" s="246"/>
      <c r="O1" s="284" t="s">
        <v>31</v>
      </c>
      <c r="P1" s="245"/>
      <c r="Q1" s="245"/>
      <c r="R1" s="245"/>
      <c r="S1" s="246"/>
      <c r="T1" s="57" t="s">
        <v>7</v>
      </c>
      <c r="U1" s="63" t="s">
        <v>7</v>
      </c>
      <c r="V1" s="64" t="s">
        <v>28</v>
      </c>
      <c r="W1" s="272"/>
      <c r="X1" s="273"/>
      <c r="Y1" s="238" t="s">
        <v>83</v>
      </c>
      <c r="Z1" s="239"/>
      <c r="AA1" s="239"/>
      <c r="AB1" s="95" t="s">
        <v>81</v>
      </c>
      <c r="AC1" s="95">
        <v>16.91</v>
      </c>
      <c r="AD1" s="96" t="s">
        <v>55</v>
      </c>
      <c r="AE1" s="97">
        <v>42654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174" t="s">
        <v>46</v>
      </c>
      <c r="K2" s="175"/>
      <c r="L2" s="217" t="s">
        <v>29</v>
      </c>
      <c r="M2" s="218"/>
      <c r="N2" s="58" t="s">
        <v>28</v>
      </c>
      <c r="O2" s="59" t="s">
        <v>46</v>
      </c>
      <c r="P2" s="217" t="s">
        <v>29</v>
      </c>
      <c r="Q2" s="218"/>
      <c r="R2" s="282" t="s">
        <v>28</v>
      </c>
      <c r="S2" s="283"/>
      <c r="T2" s="60" t="s">
        <v>6</v>
      </c>
      <c r="U2" s="61" t="s">
        <v>32</v>
      </c>
      <c r="V2" s="62" t="s">
        <v>32</v>
      </c>
      <c r="W2" s="274" t="s">
        <v>77</v>
      </c>
      <c r="X2" s="275"/>
      <c r="Y2" s="238"/>
      <c r="Z2" s="239"/>
      <c r="AA2" s="239"/>
      <c r="AB2" s="98" t="s">
        <v>56</v>
      </c>
      <c r="AC2" s="99" t="s">
        <v>57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247" t="s">
        <v>91</v>
      </c>
      <c r="K3" s="248"/>
      <c r="L3" s="219">
        <v>0.8937499999999999</v>
      </c>
      <c r="M3" s="220"/>
      <c r="N3" s="31">
        <v>275.9</v>
      </c>
      <c r="O3" s="8" t="s">
        <v>91</v>
      </c>
      <c r="P3" s="219">
        <v>0.07569444444444444</v>
      </c>
      <c r="Q3" s="220"/>
      <c r="R3" s="285">
        <v>280.3</v>
      </c>
      <c r="S3" s="286"/>
      <c r="T3" s="15">
        <f>IF(P3="","",IF(P3&lt;L3,P3+1,P3)-L3)</f>
        <v>0.18194444444444458</v>
      </c>
      <c r="U3" s="89">
        <f>IF(T3="","",(INT(((INT(T3*1440+1/60))+7)/15)*15)/60)</f>
        <v>4.25</v>
      </c>
      <c r="V3" s="49">
        <f>IF(R3="","",R3-N3)</f>
        <v>4.400000000000034</v>
      </c>
      <c r="W3" s="276" t="s">
        <v>101</v>
      </c>
      <c r="X3" s="277"/>
      <c r="Y3" s="289" t="s">
        <v>82</v>
      </c>
      <c r="Z3" s="290"/>
      <c r="AA3" s="290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49"/>
      <c r="K4" s="250"/>
      <c r="L4" s="221"/>
      <c r="M4" s="222"/>
      <c r="N4" s="32"/>
      <c r="O4" s="16"/>
      <c r="P4" s="221"/>
      <c r="Q4" s="222"/>
      <c r="R4" s="215"/>
      <c r="S4" s="216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78"/>
      <c r="X4" s="279"/>
      <c r="Y4" s="289"/>
      <c r="Z4" s="290"/>
      <c r="AA4" s="290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51"/>
      <c r="K5" s="252"/>
      <c r="L5" s="223"/>
      <c r="M5" s="224"/>
      <c r="N5" s="33"/>
      <c r="O5" s="17"/>
      <c r="P5" s="223"/>
      <c r="Q5" s="224"/>
      <c r="R5" s="225"/>
      <c r="S5" s="226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80"/>
      <c r="X5" s="281"/>
      <c r="Y5" s="291" t="s">
        <v>81</v>
      </c>
      <c r="Z5" s="292"/>
      <c r="AA5" s="292"/>
      <c r="AB5" s="3"/>
      <c r="AC5" s="3"/>
      <c r="AD5" s="3"/>
    </row>
    <row r="6" spans="1:30" ht="10.5" customHeight="1">
      <c r="A6" s="195" t="s">
        <v>74</v>
      </c>
      <c r="B6" s="196"/>
      <c r="C6" s="186" t="s">
        <v>5</v>
      </c>
      <c r="D6" s="199"/>
      <c r="E6" s="199"/>
      <c r="F6" s="199"/>
      <c r="G6" s="199"/>
      <c r="H6" s="187"/>
      <c r="I6" s="243" t="s">
        <v>21</v>
      </c>
      <c r="J6" s="244"/>
      <c r="K6" s="186" t="s">
        <v>33</v>
      </c>
      <c r="L6" s="187"/>
      <c r="M6" s="186" t="s">
        <v>34</v>
      </c>
      <c r="N6" s="187"/>
      <c r="P6" s="186"/>
      <c r="Q6" s="199"/>
      <c r="R6" s="187"/>
      <c r="S6" s="186"/>
      <c r="T6" s="187"/>
      <c r="U6" s="300" t="s">
        <v>42</v>
      </c>
      <c r="V6" s="301"/>
      <c r="W6" s="93" t="s">
        <v>38</v>
      </c>
      <c r="X6" s="186" t="s">
        <v>67</v>
      </c>
      <c r="Y6" s="199"/>
      <c r="Z6" s="199"/>
      <c r="AA6" s="293"/>
      <c r="AB6" s="3"/>
      <c r="AC6" s="38"/>
      <c r="AD6" s="38"/>
    </row>
    <row r="7" spans="1:30" ht="15.75" customHeight="1">
      <c r="A7" s="197" t="s">
        <v>88</v>
      </c>
      <c r="B7" s="198"/>
      <c r="C7" s="200" t="s">
        <v>89</v>
      </c>
      <c r="D7" s="201"/>
      <c r="E7" s="201"/>
      <c r="F7" s="201"/>
      <c r="G7" s="201"/>
      <c r="H7" s="202"/>
      <c r="I7" s="213" t="s">
        <v>95</v>
      </c>
      <c r="J7" s="214"/>
      <c r="K7" s="188">
        <v>165</v>
      </c>
      <c r="L7" s="189"/>
      <c r="M7" s="205" t="s">
        <v>96</v>
      </c>
      <c r="N7" s="206"/>
      <c r="P7" s="287"/>
      <c r="Q7" s="302"/>
      <c r="R7" s="288"/>
      <c r="S7" s="287"/>
      <c r="T7" s="288"/>
      <c r="U7" s="54">
        <v>1</v>
      </c>
      <c r="V7" s="55">
        <v>-3</v>
      </c>
      <c r="W7" s="80" t="s">
        <v>102</v>
      </c>
      <c r="X7" s="294" t="s">
        <v>113</v>
      </c>
      <c r="Y7" s="295"/>
      <c r="Z7" s="295"/>
      <c r="AA7" s="296"/>
      <c r="AB7" s="7"/>
      <c r="AC7" s="3"/>
      <c r="AD7" s="3"/>
    </row>
    <row r="8" spans="1:30" ht="10.5" customHeight="1">
      <c r="A8" s="183" t="s">
        <v>26</v>
      </c>
      <c r="B8" s="145"/>
      <c r="C8" s="143" t="s">
        <v>0</v>
      </c>
      <c r="D8" s="145"/>
      <c r="E8" s="42" t="s">
        <v>51</v>
      </c>
      <c r="H8" s="105"/>
      <c r="I8" s="144"/>
      <c r="J8" s="145"/>
      <c r="K8" s="243" t="s">
        <v>27</v>
      </c>
      <c r="L8" s="244"/>
      <c r="M8" s="228" t="s">
        <v>22</v>
      </c>
      <c r="N8" s="229"/>
      <c r="O8" s="230"/>
      <c r="P8" s="228" t="s">
        <v>80</v>
      </c>
      <c r="Q8" s="229"/>
      <c r="R8" s="230"/>
      <c r="S8" s="143"/>
      <c r="T8" s="145"/>
      <c r="U8" s="141" t="s">
        <v>41</v>
      </c>
      <c r="V8" s="142"/>
      <c r="W8" s="93" t="s">
        <v>39</v>
      </c>
      <c r="X8" s="207" t="s">
        <v>10</v>
      </c>
      <c r="Y8" s="260"/>
      <c r="Z8" s="260"/>
      <c r="AA8" s="303"/>
      <c r="AB8" s="3"/>
      <c r="AC8" s="38"/>
      <c r="AD8" s="38"/>
    </row>
    <row r="9" spans="1:30" ht="16.5" customHeight="1">
      <c r="A9" s="181">
        <v>42694</v>
      </c>
      <c r="B9" s="182"/>
      <c r="C9" s="184" t="str">
        <f>IF(ISBLANK(A9)," ",CONCATENATE(TEXT(MOD(YEAR(A9),100),"00"),"-",TEXT(INT(A9)+1-DATEVALUE(CONCATENATE("1-Jan-",YEAR(A9))),"000")))</f>
        <v>16-325</v>
      </c>
      <c r="D9" s="185"/>
      <c r="E9" s="51">
        <v>10</v>
      </c>
      <c r="H9" s="106"/>
      <c r="I9" s="268"/>
      <c r="J9" s="269"/>
      <c r="K9" s="266" t="s">
        <v>98</v>
      </c>
      <c r="L9" s="267"/>
      <c r="M9" s="211" t="s">
        <v>98</v>
      </c>
      <c r="N9" s="212"/>
      <c r="O9" s="198"/>
      <c r="P9" s="211" t="s">
        <v>43</v>
      </c>
      <c r="Q9" s="212"/>
      <c r="R9" s="198"/>
      <c r="S9" s="298" t="s">
        <v>43</v>
      </c>
      <c r="T9" s="299"/>
      <c r="U9" s="52">
        <v>1</v>
      </c>
      <c r="V9" s="53">
        <v>1</v>
      </c>
      <c r="W9" s="80" t="s">
        <v>103</v>
      </c>
      <c r="X9" s="304" t="s">
        <v>115</v>
      </c>
      <c r="Y9" s="305"/>
      <c r="Z9" s="305"/>
      <c r="AA9" s="306"/>
      <c r="AB9" s="159"/>
      <c r="AC9" s="159"/>
      <c r="AD9" s="159"/>
    </row>
    <row r="10" spans="1:30" ht="10.5" customHeight="1">
      <c r="A10" s="207" t="s">
        <v>73</v>
      </c>
      <c r="B10" s="260"/>
      <c r="C10" s="260"/>
      <c r="D10" s="260"/>
      <c r="E10" s="208"/>
      <c r="F10" s="207" t="s">
        <v>3</v>
      </c>
      <c r="G10" s="208"/>
      <c r="H10" s="40" t="s">
        <v>11</v>
      </c>
      <c r="I10" s="143" t="s">
        <v>1</v>
      </c>
      <c r="J10" s="145"/>
      <c r="K10" s="87" t="s">
        <v>13</v>
      </c>
      <c r="L10" s="270" t="s">
        <v>71</v>
      </c>
      <c r="M10" s="271"/>
      <c r="N10" s="39" t="s">
        <v>17</v>
      </c>
      <c r="O10" s="39" t="s">
        <v>36</v>
      </c>
      <c r="P10" s="143" t="s">
        <v>59</v>
      </c>
      <c r="Q10" s="144"/>
      <c r="R10" s="145"/>
      <c r="S10" s="88" t="s">
        <v>58</v>
      </c>
      <c r="T10" s="73" t="s">
        <v>54</v>
      </c>
      <c r="U10" s="160" t="s">
        <v>37</v>
      </c>
      <c r="V10" s="161"/>
      <c r="W10" s="93" t="s">
        <v>69</v>
      </c>
      <c r="X10" s="143" t="s">
        <v>52</v>
      </c>
      <c r="Y10" s="144"/>
      <c r="Z10" s="144"/>
      <c r="AA10" s="234"/>
      <c r="AB10" s="3"/>
      <c r="AC10" s="38"/>
      <c r="AD10" s="38"/>
    </row>
    <row r="11" spans="1:30" ht="15.75" customHeight="1">
      <c r="A11" s="162" t="s">
        <v>100</v>
      </c>
      <c r="B11" s="163"/>
      <c r="C11" s="163"/>
      <c r="D11" s="163"/>
      <c r="E11" s="259"/>
      <c r="F11" s="209" t="s">
        <v>90</v>
      </c>
      <c r="G11" s="210"/>
      <c r="H11" s="108" t="s">
        <v>91</v>
      </c>
      <c r="I11" s="241" t="s">
        <v>97</v>
      </c>
      <c r="J11" s="242"/>
      <c r="K11" s="107">
        <v>-6</v>
      </c>
      <c r="L11" s="264">
        <v>3400</v>
      </c>
      <c r="M11" s="265"/>
      <c r="N11" s="109">
        <v>140</v>
      </c>
      <c r="O11" s="108" t="s">
        <v>98</v>
      </c>
      <c r="P11" s="264">
        <v>100</v>
      </c>
      <c r="Q11" s="265"/>
      <c r="R11" s="297"/>
      <c r="S11" s="109">
        <v>2</v>
      </c>
      <c r="T11" s="110">
        <v>0.6</v>
      </c>
      <c r="U11" s="111">
        <v>3002</v>
      </c>
      <c r="V11" s="112">
        <v>3002</v>
      </c>
      <c r="W11" s="90"/>
      <c r="X11" s="162" t="s">
        <v>43</v>
      </c>
      <c r="Y11" s="163"/>
      <c r="Z11" s="163"/>
      <c r="AA11" s="164"/>
      <c r="AB11" s="37"/>
      <c r="AC11" s="37"/>
      <c r="AD11" s="37"/>
    </row>
    <row r="12" spans="1:30" ht="10.5" customHeight="1">
      <c r="A12" s="183" t="s">
        <v>84</v>
      </c>
      <c r="B12" s="144"/>
      <c r="C12" s="145"/>
      <c r="D12" s="143" t="s">
        <v>85</v>
      </c>
      <c r="E12" s="144"/>
      <c r="F12" s="144"/>
      <c r="G12" s="145"/>
      <c r="H12" s="143" t="s">
        <v>86</v>
      </c>
      <c r="I12" s="144"/>
      <c r="J12" s="144"/>
      <c r="K12" s="145"/>
      <c r="L12" s="143" t="s">
        <v>87</v>
      </c>
      <c r="M12" s="144"/>
      <c r="N12" s="144"/>
      <c r="O12" s="145"/>
      <c r="P12" s="235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7"/>
      <c r="AB12" s="37"/>
      <c r="AC12" s="37"/>
      <c r="AD12" s="37"/>
    </row>
    <row r="13" spans="1:30" ht="15.75" customHeight="1" thickBot="1">
      <c r="A13" s="261" t="s">
        <v>92</v>
      </c>
      <c r="B13" s="262"/>
      <c r="C13" s="263"/>
      <c r="D13" s="262" t="s">
        <v>43</v>
      </c>
      <c r="E13" s="262"/>
      <c r="F13" s="262"/>
      <c r="G13" s="263"/>
      <c r="H13" s="178" t="s">
        <v>93</v>
      </c>
      <c r="I13" s="179"/>
      <c r="J13" s="179"/>
      <c r="K13" s="180"/>
      <c r="L13" s="170"/>
      <c r="M13" s="171"/>
      <c r="N13" s="171"/>
      <c r="O13" s="172"/>
      <c r="P13" s="317" t="s">
        <v>118</v>
      </c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9"/>
      <c r="AB13" s="37"/>
      <c r="AC13" s="37"/>
      <c r="AD13" s="37"/>
    </row>
    <row r="14" spans="1:30" ht="10.5" customHeight="1">
      <c r="A14" s="83" t="s">
        <v>53</v>
      </c>
      <c r="B14" s="253" t="s">
        <v>68</v>
      </c>
      <c r="C14" s="254"/>
      <c r="D14" s="254"/>
      <c r="E14" s="255"/>
      <c r="F14" s="168" t="s">
        <v>40</v>
      </c>
      <c r="G14" s="169"/>
      <c r="H14" s="85" t="s">
        <v>62</v>
      </c>
      <c r="I14" s="176" t="s">
        <v>76</v>
      </c>
      <c r="J14" s="177"/>
      <c r="K14" s="176" t="s">
        <v>63</v>
      </c>
      <c r="L14" s="227"/>
      <c r="M14" s="227"/>
      <c r="N14" s="177"/>
      <c r="O14" s="167" t="s">
        <v>64</v>
      </c>
      <c r="P14" s="168"/>
      <c r="Q14" s="168"/>
      <c r="R14" s="169"/>
      <c r="S14" s="167" t="s">
        <v>65</v>
      </c>
      <c r="T14" s="168"/>
      <c r="U14" s="168"/>
      <c r="V14" s="169"/>
      <c r="W14" s="167" t="s">
        <v>2</v>
      </c>
      <c r="X14" s="168"/>
      <c r="Y14" s="169"/>
      <c r="Z14" s="167" t="s">
        <v>66</v>
      </c>
      <c r="AA14" s="173"/>
      <c r="AB14" s="37"/>
      <c r="AC14" s="37"/>
      <c r="AD14" s="37"/>
    </row>
    <row r="15" spans="1:30" ht="15.75" customHeight="1" thickBot="1">
      <c r="A15" s="84" t="s">
        <v>94</v>
      </c>
      <c r="B15" s="256" t="s">
        <v>91</v>
      </c>
      <c r="C15" s="257"/>
      <c r="D15" s="257"/>
      <c r="E15" s="258"/>
      <c r="F15" s="152" t="s">
        <v>99</v>
      </c>
      <c r="G15" s="166"/>
      <c r="H15" s="86" t="s">
        <v>99</v>
      </c>
      <c r="I15" s="190">
        <v>1.8</v>
      </c>
      <c r="J15" s="191"/>
      <c r="K15" s="149">
        <v>42694.85902777778</v>
      </c>
      <c r="L15" s="150"/>
      <c r="M15" s="150"/>
      <c r="N15" s="151"/>
      <c r="O15" s="149">
        <v>42695.08263888889</v>
      </c>
      <c r="P15" s="150"/>
      <c r="Q15" s="150"/>
      <c r="R15" s="151"/>
      <c r="S15" s="165" t="s">
        <v>116</v>
      </c>
      <c r="T15" s="165"/>
      <c r="U15" s="165"/>
      <c r="V15" s="166"/>
      <c r="W15" s="152" t="s">
        <v>93</v>
      </c>
      <c r="X15" s="165"/>
      <c r="Y15" s="166"/>
      <c r="Z15" s="152" t="s">
        <v>107</v>
      </c>
      <c r="AA15" s="153"/>
      <c r="AB15" s="37"/>
      <c r="AC15" s="37"/>
      <c r="AD15" s="37"/>
    </row>
    <row r="16" spans="1:29" ht="18" customHeight="1">
      <c r="A16" s="43" t="s">
        <v>19</v>
      </c>
      <c r="B16" s="192" t="s">
        <v>47</v>
      </c>
      <c r="C16" s="194"/>
      <c r="D16" s="192" t="s">
        <v>8</v>
      </c>
      <c r="E16" s="194"/>
      <c r="F16" s="192" t="s">
        <v>25</v>
      </c>
      <c r="G16" s="194"/>
      <c r="H16" s="192" t="s">
        <v>13</v>
      </c>
      <c r="I16" s="193"/>
      <c r="J16" s="194"/>
      <c r="K16" s="44" t="s">
        <v>7</v>
      </c>
      <c r="L16" s="203" t="s">
        <v>16</v>
      </c>
      <c r="M16" s="204"/>
      <c r="N16" s="45" t="s">
        <v>17</v>
      </c>
      <c r="O16" s="45" t="s">
        <v>35</v>
      </c>
      <c r="P16" s="203" t="s">
        <v>4</v>
      </c>
      <c r="Q16" s="310"/>
      <c r="R16" s="310"/>
      <c r="S16" s="310"/>
      <c r="T16" s="310"/>
      <c r="U16" s="310"/>
      <c r="V16" s="310"/>
      <c r="W16" s="310"/>
      <c r="X16" s="310"/>
      <c r="Y16" s="204"/>
      <c r="Z16" s="45" t="s">
        <v>19</v>
      </c>
      <c r="AA16" s="91"/>
      <c r="AB16" s="148" t="s">
        <v>78</v>
      </c>
      <c r="AC16" s="4"/>
    </row>
    <row r="17" spans="1:29" ht="18" customHeight="1" thickBot="1">
      <c r="A17" s="46" t="s">
        <v>23</v>
      </c>
      <c r="B17" s="74" t="s">
        <v>75</v>
      </c>
      <c r="C17" s="100" t="s">
        <v>79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158" t="s">
        <v>15</v>
      </c>
      <c r="J17" s="155"/>
      <c r="K17" s="47" t="s">
        <v>48</v>
      </c>
      <c r="L17" s="154" t="s">
        <v>72</v>
      </c>
      <c r="M17" s="155"/>
      <c r="N17" s="48" t="s">
        <v>50</v>
      </c>
      <c r="O17" s="48" t="s">
        <v>49</v>
      </c>
      <c r="P17" s="311"/>
      <c r="Q17" s="312"/>
      <c r="R17" s="312"/>
      <c r="S17" s="312"/>
      <c r="T17" s="312"/>
      <c r="U17" s="312"/>
      <c r="V17" s="312"/>
      <c r="W17" s="312"/>
      <c r="X17" s="312"/>
      <c r="Y17" s="313"/>
      <c r="Z17" s="92" t="s">
        <v>18</v>
      </c>
      <c r="AA17" s="91" t="s">
        <v>20</v>
      </c>
      <c r="AB17" s="148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>
        <v>0.9013888888888889</v>
      </c>
      <c r="I18" s="146">
        <v>0.904861111111111</v>
      </c>
      <c r="J18" s="147"/>
      <c r="K18" s="10"/>
      <c r="L18" s="156"/>
      <c r="M18" s="157"/>
      <c r="N18" s="18"/>
      <c r="O18" s="35"/>
      <c r="P18" s="314" t="s">
        <v>104</v>
      </c>
      <c r="Q18" s="315"/>
      <c r="R18" s="315"/>
      <c r="S18" s="315"/>
      <c r="T18" s="315"/>
      <c r="U18" s="315"/>
      <c r="V18" s="315"/>
      <c r="W18" s="315"/>
      <c r="X18" s="315"/>
      <c r="Y18" s="316"/>
      <c r="Z18" s="94">
        <v>10</v>
      </c>
      <c r="AA18" s="103">
        <v>1.19</v>
      </c>
      <c r="AB18" s="101">
        <f>IF(H18="",0,IF(I18="",0,I18-H18))</f>
        <v>0.003472222222222099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>
        <v>0.9222222222222222</v>
      </c>
      <c r="I19" s="128">
        <v>0.9243055555555556</v>
      </c>
      <c r="J19" s="129"/>
      <c r="K19" s="10"/>
      <c r="L19" s="126"/>
      <c r="M19" s="127"/>
      <c r="N19" s="12"/>
      <c r="O19" s="36"/>
      <c r="P19" s="307" t="s">
        <v>105</v>
      </c>
      <c r="Q19" s="308"/>
      <c r="R19" s="308"/>
      <c r="S19" s="308"/>
      <c r="T19" s="308"/>
      <c r="U19" s="308"/>
      <c r="V19" s="308"/>
      <c r="W19" s="308"/>
      <c r="X19" s="308"/>
      <c r="Y19" s="309"/>
      <c r="Z19" s="29">
        <v>11</v>
      </c>
      <c r="AA19" s="30">
        <v>1.09</v>
      </c>
      <c r="AB19" s="101">
        <f aca="true" t="shared" si="0" ref="AB19:AB39">IF(H19="",0,IF(I19="",0,I19-H19))</f>
        <v>0.002083333333333437</v>
      </c>
      <c r="AC19" s="4"/>
    </row>
    <row r="20" spans="1:29" ht="18" customHeight="1">
      <c r="A20" s="71" t="s">
        <v>108</v>
      </c>
      <c r="B20" s="21">
        <v>1</v>
      </c>
      <c r="C20" s="22"/>
      <c r="D20" s="23">
        <v>1</v>
      </c>
      <c r="E20" s="19">
        <v>42</v>
      </c>
      <c r="F20" s="23">
        <v>0</v>
      </c>
      <c r="G20" s="41">
        <v>24.6</v>
      </c>
      <c r="H20" s="75">
        <v>0.9256944444444444</v>
      </c>
      <c r="I20" s="128">
        <v>0.9305555555555555</v>
      </c>
      <c r="J20" s="129"/>
      <c r="K20" s="10" t="s">
        <v>109</v>
      </c>
      <c r="L20" s="126">
        <v>5286</v>
      </c>
      <c r="M20" s="127"/>
      <c r="N20" s="11">
        <v>136</v>
      </c>
      <c r="O20" s="36"/>
      <c r="P20" s="231"/>
      <c r="Q20" s="232"/>
      <c r="R20" s="232"/>
      <c r="S20" s="232"/>
      <c r="T20" s="232"/>
      <c r="U20" s="232"/>
      <c r="V20" s="232"/>
      <c r="W20" s="232"/>
      <c r="X20" s="232"/>
      <c r="Y20" s="233"/>
      <c r="Z20" s="29">
        <v>12</v>
      </c>
      <c r="AA20" s="30">
        <v>1.1</v>
      </c>
      <c r="AB20" s="101">
        <f t="shared" si="0"/>
        <v>0.004861111111111094</v>
      </c>
      <c r="AC20" s="4"/>
    </row>
    <row r="21" spans="1:29" ht="18" customHeight="1">
      <c r="A21" s="71"/>
      <c r="B21" s="21">
        <v>2</v>
      </c>
      <c r="C21" s="22"/>
      <c r="D21" s="23">
        <v>41</v>
      </c>
      <c r="E21" s="19">
        <v>1</v>
      </c>
      <c r="F21" s="23">
        <v>24</v>
      </c>
      <c r="G21" s="41">
        <v>0</v>
      </c>
      <c r="H21" s="76">
        <v>0.9319444444444445</v>
      </c>
      <c r="I21" s="128">
        <v>0.936111111111111</v>
      </c>
      <c r="J21" s="129"/>
      <c r="K21" s="10" t="s">
        <v>110</v>
      </c>
      <c r="L21" s="126">
        <v>5286</v>
      </c>
      <c r="M21" s="127"/>
      <c r="N21" s="11">
        <v>138</v>
      </c>
      <c r="O21" s="36"/>
      <c r="P21" s="231"/>
      <c r="Q21" s="232"/>
      <c r="R21" s="232"/>
      <c r="S21" s="232"/>
      <c r="T21" s="232"/>
      <c r="U21" s="232"/>
      <c r="V21" s="232"/>
      <c r="W21" s="232"/>
      <c r="X21" s="232"/>
      <c r="Y21" s="233"/>
      <c r="Z21" s="29">
        <v>11</v>
      </c>
      <c r="AA21" s="30">
        <v>1.1</v>
      </c>
      <c r="AB21" s="101">
        <f t="shared" si="0"/>
        <v>0.004166666666666541</v>
      </c>
      <c r="AC21" s="4"/>
    </row>
    <row r="22" spans="1:29" ht="18" customHeight="1">
      <c r="A22" s="71"/>
      <c r="B22" s="34">
        <v>3</v>
      </c>
      <c r="C22" s="22"/>
      <c r="D22" s="23">
        <v>1</v>
      </c>
      <c r="E22" s="19">
        <v>41</v>
      </c>
      <c r="F22" s="23">
        <v>0</v>
      </c>
      <c r="G22" s="41">
        <v>24</v>
      </c>
      <c r="H22" s="76">
        <v>0.9375</v>
      </c>
      <c r="I22" s="128">
        <v>0.9423611111111111</v>
      </c>
      <c r="J22" s="129"/>
      <c r="K22" s="10" t="s">
        <v>109</v>
      </c>
      <c r="L22" s="126">
        <v>5286</v>
      </c>
      <c r="M22" s="127"/>
      <c r="N22" s="11">
        <v>135</v>
      </c>
      <c r="O22" s="36"/>
      <c r="P22" s="231"/>
      <c r="Q22" s="232"/>
      <c r="R22" s="232"/>
      <c r="S22" s="232"/>
      <c r="T22" s="232"/>
      <c r="U22" s="232"/>
      <c r="V22" s="232"/>
      <c r="W22" s="232"/>
      <c r="X22" s="232"/>
      <c r="Y22" s="233"/>
      <c r="Z22" s="29">
        <v>11</v>
      </c>
      <c r="AA22" s="30">
        <v>1.1</v>
      </c>
      <c r="AB22" s="101">
        <f t="shared" si="0"/>
        <v>0.004861111111111094</v>
      </c>
      <c r="AC22" s="4"/>
    </row>
    <row r="23" spans="1:29" ht="18" customHeight="1">
      <c r="A23" s="71"/>
      <c r="B23" s="21">
        <v>4</v>
      </c>
      <c r="C23" s="22"/>
      <c r="D23" s="23">
        <v>41</v>
      </c>
      <c r="E23" s="19">
        <v>1</v>
      </c>
      <c r="F23" s="23">
        <v>24</v>
      </c>
      <c r="G23" s="41">
        <v>0</v>
      </c>
      <c r="H23" s="76">
        <v>0.94375</v>
      </c>
      <c r="I23" s="128">
        <v>0.9479166666666666</v>
      </c>
      <c r="J23" s="129"/>
      <c r="K23" s="10" t="s">
        <v>110</v>
      </c>
      <c r="L23" s="126">
        <v>5286</v>
      </c>
      <c r="M23" s="127"/>
      <c r="N23" s="11">
        <v>137</v>
      </c>
      <c r="O23" s="36"/>
      <c r="P23" s="231"/>
      <c r="Q23" s="232"/>
      <c r="R23" s="232"/>
      <c r="S23" s="232"/>
      <c r="T23" s="232"/>
      <c r="U23" s="232"/>
      <c r="V23" s="232"/>
      <c r="W23" s="232"/>
      <c r="X23" s="232"/>
      <c r="Y23" s="233"/>
      <c r="Z23" s="29">
        <v>12</v>
      </c>
      <c r="AA23" s="30">
        <v>0.99</v>
      </c>
      <c r="AB23" s="101">
        <f t="shared" si="0"/>
        <v>0.004166666666666652</v>
      </c>
      <c r="AC23" s="4"/>
    </row>
    <row r="24" spans="1:29" ht="18" customHeight="1">
      <c r="A24" s="71"/>
      <c r="B24" s="21">
        <v>5</v>
      </c>
      <c r="C24" s="22"/>
      <c r="D24" s="23">
        <v>1</v>
      </c>
      <c r="E24" s="19">
        <v>41</v>
      </c>
      <c r="F24" s="23">
        <v>0</v>
      </c>
      <c r="G24" s="41">
        <v>24</v>
      </c>
      <c r="H24" s="76">
        <v>0.9500000000000001</v>
      </c>
      <c r="I24" s="128">
        <v>0.9541666666666666</v>
      </c>
      <c r="J24" s="129"/>
      <c r="K24" s="10" t="s">
        <v>109</v>
      </c>
      <c r="L24" s="126">
        <v>5286</v>
      </c>
      <c r="M24" s="127"/>
      <c r="N24" s="11">
        <v>135</v>
      </c>
      <c r="O24" s="36"/>
      <c r="P24" s="231"/>
      <c r="Q24" s="232"/>
      <c r="R24" s="232"/>
      <c r="S24" s="232"/>
      <c r="T24" s="232"/>
      <c r="U24" s="232"/>
      <c r="V24" s="232"/>
      <c r="W24" s="232"/>
      <c r="X24" s="232"/>
      <c r="Y24" s="233"/>
      <c r="Z24" s="29">
        <v>11</v>
      </c>
      <c r="AA24" s="30">
        <v>1.1</v>
      </c>
      <c r="AB24" s="101">
        <f t="shared" si="0"/>
        <v>0.004166666666666541</v>
      </c>
      <c r="AC24" s="4"/>
    </row>
    <row r="25" spans="1:29" ht="18" customHeight="1">
      <c r="A25" s="71"/>
      <c r="B25" s="34">
        <v>6</v>
      </c>
      <c r="C25" s="22"/>
      <c r="D25" s="23">
        <v>41</v>
      </c>
      <c r="E25" s="19">
        <v>1</v>
      </c>
      <c r="F25" s="23">
        <v>24</v>
      </c>
      <c r="G25" s="41">
        <v>0</v>
      </c>
      <c r="H25" s="76">
        <v>0.9555555555555556</v>
      </c>
      <c r="I25" s="128">
        <v>0.9604166666666667</v>
      </c>
      <c r="J25" s="129"/>
      <c r="K25" s="10" t="s">
        <v>110</v>
      </c>
      <c r="L25" s="126">
        <v>5286</v>
      </c>
      <c r="M25" s="127"/>
      <c r="N25" s="11">
        <v>140</v>
      </c>
      <c r="O25" s="36"/>
      <c r="P25" s="231"/>
      <c r="Q25" s="232"/>
      <c r="R25" s="232"/>
      <c r="S25" s="232"/>
      <c r="T25" s="232"/>
      <c r="U25" s="232"/>
      <c r="V25" s="232"/>
      <c r="W25" s="232"/>
      <c r="X25" s="232"/>
      <c r="Y25" s="233"/>
      <c r="Z25" s="29">
        <v>11</v>
      </c>
      <c r="AA25" s="30">
        <v>1.14</v>
      </c>
      <c r="AB25" s="101">
        <f t="shared" si="0"/>
        <v>0.004861111111111094</v>
      </c>
      <c r="AC25" s="4"/>
    </row>
    <row r="26" spans="1:29" ht="18" customHeight="1">
      <c r="A26" s="71"/>
      <c r="B26" s="21">
        <v>6</v>
      </c>
      <c r="C26" s="22"/>
      <c r="D26" s="23">
        <v>1</v>
      </c>
      <c r="E26" s="19">
        <v>11</v>
      </c>
      <c r="F26" s="23">
        <v>0</v>
      </c>
      <c r="G26" s="41">
        <v>6</v>
      </c>
      <c r="H26" s="76">
        <v>0.9625</v>
      </c>
      <c r="I26" s="128">
        <v>0.9638888888888889</v>
      </c>
      <c r="J26" s="129"/>
      <c r="K26" s="10" t="s">
        <v>109</v>
      </c>
      <c r="L26" s="126">
        <v>5286</v>
      </c>
      <c r="M26" s="127"/>
      <c r="N26" s="11">
        <v>125</v>
      </c>
      <c r="O26" s="36"/>
      <c r="P26" s="231" t="s">
        <v>111</v>
      </c>
      <c r="Q26" s="232"/>
      <c r="R26" s="232"/>
      <c r="S26" s="232"/>
      <c r="T26" s="232"/>
      <c r="U26" s="232"/>
      <c r="V26" s="232"/>
      <c r="W26" s="232"/>
      <c r="X26" s="232"/>
      <c r="Y26" s="233"/>
      <c r="Z26" s="29">
        <v>10</v>
      </c>
      <c r="AA26" s="30">
        <v>1.2</v>
      </c>
      <c r="AB26" s="101">
        <f t="shared" si="0"/>
        <v>0.001388888888888884</v>
      </c>
      <c r="AC26" s="4"/>
    </row>
    <row r="27" spans="1:29" ht="18" customHeight="1">
      <c r="A27" s="71"/>
      <c r="B27" s="21">
        <v>7</v>
      </c>
      <c r="C27" s="22"/>
      <c r="D27" s="23">
        <v>1</v>
      </c>
      <c r="E27" s="19">
        <v>41</v>
      </c>
      <c r="F27" s="23">
        <v>0</v>
      </c>
      <c r="G27" s="41">
        <v>24</v>
      </c>
      <c r="H27" s="76">
        <v>0.9666666666666667</v>
      </c>
      <c r="I27" s="128">
        <v>0.9715277777777778</v>
      </c>
      <c r="J27" s="129"/>
      <c r="K27" s="10" t="s">
        <v>109</v>
      </c>
      <c r="L27" s="126">
        <v>5286</v>
      </c>
      <c r="M27" s="127"/>
      <c r="N27" s="11">
        <v>135</v>
      </c>
      <c r="O27" s="36"/>
      <c r="P27" s="231"/>
      <c r="Q27" s="232"/>
      <c r="R27" s="232"/>
      <c r="S27" s="232"/>
      <c r="T27" s="232"/>
      <c r="U27" s="232"/>
      <c r="V27" s="232"/>
      <c r="W27" s="232"/>
      <c r="X27" s="232"/>
      <c r="Y27" s="233"/>
      <c r="Z27" s="29">
        <v>10</v>
      </c>
      <c r="AA27" s="30">
        <v>1.2</v>
      </c>
      <c r="AB27" s="101">
        <f t="shared" si="0"/>
        <v>0.004861111111111094</v>
      </c>
      <c r="AC27" s="4"/>
    </row>
    <row r="28" spans="1:29" ht="18" customHeight="1">
      <c r="A28" s="71"/>
      <c r="B28" s="34">
        <v>8</v>
      </c>
      <c r="C28" s="22"/>
      <c r="D28" s="23">
        <v>41</v>
      </c>
      <c r="E28" s="19">
        <v>1</v>
      </c>
      <c r="F28" s="23">
        <v>24</v>
      </c>
      <c r="G28" s="41">
        <v>0</v>
      </c>
      <c r="H28" s="76">
        <v>0.9729166666666668</v>
      </c>
      <c r="I28" s="128">
        <v>0.9770833333333333</v>
      </c>
      <c r="J28" s="129"/>
      <c r="K28" s="10" t="s">
        <v>110</v>
      </c>
      <c r="L28" s="126">
        <v>5236</v>
      </c>
      <c r="M28" s="127"/>
      <c r="N28" s="11">
        <v>138</v>
      </c>
      <c r="O28" s="36"/>
      <c r="P28" s="231"/>
      <c r="Q28" s="232"/>
      <c r="R28" s="232"/>
      <c r="S28" s="232"/>
      <c r="T28" s="232"/>
      <c r="U28" s="232"/>
      <c r="V28" s="232"/>
      <c r="W28" s="232"/>
      <c r="X28" s="232"/>
      <c r="Y28" s="233"/>
      <c r="Z28" s="29">
        <v>10</v>
      </c>
      <c r="AA28" s="30">
        <v>1.2</v>
      </c>
      <c r="AB28" s="101">
        <f t="shared" si="0"/>
        <v>0.004166666666666541</v>
      </c>
      <c r="AC28" s="4"/>
    </row>
    <row r="29" spans="1:28" ht="18" customHeight="1">
      <c r="A29" s="71"/>
      <c r="B29" s="21">
        <v>9</v>
      </c>
      <c r="C29" s="22"/>
      <c r="D29" s="23">
        <v>1</v>
      </c>
      <c r="E29" s="19">
        <v>54</v>
      </c>
      <c r="F29" s="23">
        <v>0</v>
      </c>
      <c r="G29" s="41">
        <v>31.8</v>
      </c>
      <c r="H29" s="76">
        <v>0.9784722222222223</v>
      </c>
      <c r="I29" s="128">
        <v>0.9847222222222222</v>
      </c>
      <c r="J29" s="129"/>
      <c r="K29" s="10" t="s">
        <v>109</v>
      </c>
      <c r="L29" s="126">
        <v>5236</v>
      </c>
      <c r="M29" s="127"/>
      <c r="N29" s="11">
        <v>136</v>
      </c>
      <c r="O29" s="36"/>
      <c r="P29" s="231"/>
      <c r="Q29" s="232"/>
      <c r="R29" s="232"/>
      <c r="S29" s="232"/>
      <c r="T29" s="232"/>
      <c r="U29" s="232"/>
      <c r="V29" s="232"/>
      <c r="W29" s="232"/>
      <c r="X29" s="232"/>
      <c r="Y29" s="233"/>
      <c r="Z29" s="29">
        <v>10</v>
      </c>
      <c r="AA29" s="30">
        <v>1.08</v>
      </c>
      <c r="AB29" s="101">
        <f t="shared" si="0"/>
        <v>0.006249999999999867</v>
      </c>
    </row>
    <row r="30" spans="1:28" ht="18" customHeight="1">
      <c r="A30" s="71" t="s">
        <v>117</v>
      </c>
      <c r="B30" s="21">
        <v>3</v>
      </c>
      <c r="C30" s="22"/>
      <c r="D30" s="23">
        <v>1</v>
      </c>
      <c r="E30" s="19">
        <v>58</v>
      </c>
      <c r="F30" s="23">
        <v>0</v>
      </c>
      <c r="G30" s="41">
        <v>34.2</v>
      </c>
      <c r="H30" s="76">
        <v>0.9909722222222223</v>
      </c>
      <c r="I30" s="128">
        <v>0.9972222222222222</v>
      </c>
      <c r="J30" s="129"/>
      <c r="K30" s="10" t="s">
        <v>112</v>
      </c>
      <c r="L30" s="126">
        <v>5085</v>
      </c>
      <c r="M30" s="127"/>
      <c r="N30" s="11">
        <v>138</v>
      </c>
      <c r="O30" s="36"/>
      <c r="P30" s="231" t="s">
        <v>106</v>
      </c>
      <c r="Q30" s="232"/>
      <c r="R30" s="232"/>
      <c r="S30" s="232"/>
      <c r="T30" s="232"/>
      <c r="U30" s="232"/>
      <c r="V30" s="232"/>
      <c r="W30" s="232"/>
      <c r="X30" s="232"/>
      <c r="Y30" s="233"/>
      <c r="Z30" s="29">
        <v>11</v>
      </c>
      <c r="AA30" s="30">
        <v>1</v>
      </c>
      <c r="AB30" s="101">
        <f t="shared" si="0"/>
        <v>0.006249999999999978</v>
      </c>
    </row>
    <row r="31" spans="1:28" ht="18" customHeight="1">
      <c r="A31" s="71" t="s">
        <v>108</v>
      </c>
      <c r="B31" s="34">
        <v>43</v>
      </c>
      <c r="C31" s="22"/>
      <c r="D31" s="23">
        <v>163</v>
      </c>
      <c r="E31" s="19">
        <v>1</v>
      </c>
      <c r="F31" s="23">
        <v>97.2</v>
      </c>
      <c r="G31" s="41">
        <v>0</v>
      </c>
      <c r="H31" s="76">
        <v>0</v>
      </c>
      <c r="I31" s="128">
        <v>1.0173611111111112</v>
      </c>
      <c r="J31" s="129"/>
      <c r="K31" s="10" t="s">
        <v>110</v>
      </c>
      <c r="L31" s="126">
        <v>5136</v>
      </c>
      <c r="M31" s="127"/>
      <c r="N31" s="11">
        <v>134</v>
      </c>
      <c r="O31" s="36"/>
      <c r="P31" s="231"/>
      <c r="Q31" s="232"/>
      <c r="R31" s="232"/>
      <c r="S31" s="232"/>
      <c r="T31" s="232"/>
      <c r="U31" s="232"/>
      <c r="V31" s="232"/>
      <c r="W31" s="232"/>
      <c r="X31" s="232"/>
      <c r="Y31" s="233"/>
      <c r="Z31" s="29">
        <v>12</v>
      </c>
      <c r="AA31" s="30">
        <v>1</v>
      </c>
      <c r="AB31" s="101">
        <f t="shared" si="0"/>
        <v>1.0173611111111112</v>
      </c>
    </row>
    <row r="32" spans="1:28" ht="18" customHeight="1">
      <c r="A32" s="71"/>
      <c r="B32" s="21">
        <v>42</v>
      </c>
      <c r="C32" s="22"/>
      <c r="D32" s="23">
        <v>1</v>
      </c>
      <c r="E32" s="19">
        <v>163</v>
      </c>
      <c r="F32" s="23">
        <v>0</v>
      </c>
      <c r="G32" s="41">
        <v>97.2</v>
      </c>
      <c r="H32" s="76">
        <v>1.01875</v>
      </c>
      <c r="I32" s="128">
        <v>1.0368055555555555</v>
      </c>
      <c r="J32" s="129"/>
      <c r="K32" s="10" t="s">
        <v>109</v>
      </c>
      <c r="L32" s="126">
        <v>5136</v>
      </c>
      <c r="M32" s="127"/>
      <c r="N32" s="11">
        <v>134</v>
      </c>
      <c r="O32" s="36"/>
      <c r="P32" s="231"/>
      <c r="Q32" s="232"/>
      <c r="R32" s="232"/>
      <c r="S32" s="232"/>
      <c r="T32" s="232"/>
      <c r="U32" s="232"/>
      <c r="V32" s="232"/>
      <c r="W32" s="232"/>
      <c r="X32" s="232"/>
      <c r="Y32" s="233"/>
      <c r="Z32" s="29">
        <v>9</v>
      </c>
      <c r="AA32" s="30">
        <v>1.2</v>
      </c>
      <c r="AB32" s="101">
        <f t="shared" si="0"/>
        <v>0.01805555555555549</v>
      </c>
    </row>
    <row r="33" spans="1:28" ht="18" customHeight="1">
      <c r="A33" s="71"/>
      <c r="B33" s="21">
        <v>41</v>
      </c>
      <c r="C33" s="22"/>
      <c r="D33" s="23">
        <v>163</v>
      </c>
      <c r="E33" s="19">
        <v>1</v>
      </c>
      <c r="F33" s="23">
        <v>97.2</v>
      </c>
      <c r="G33" s="41">
        <v>0</v>
      </c>
      <c r="H33" s="76">
        <v>1.0381944444444444</v>
      </c>
      <c r="I33" s="128">
        <v>0.05486111111111111</v>
      </c>
      <c r="J33" s="129"/>
      <c r="K33" s="10" t="s">
        <v>110</v>
      </c>
      <c r="L33" s="126">
        <v>5036</v>
      </c>
      <c r="M33" s="127"/>
      <c r="N33" s="11">
        <v>137</v>
      </c>
      <c r="O33" s="36"/>
      <c r="P33" s="231"/>
      <c r="Q33" s="232"/>
      <c r="R33" s="232"/>
      <c r="S33" s="232"/>
      <c r="T33" s="232"/>
      <c r="U33" s="232"/>
      <c r="V33" s="232"/>
      <c r="W33" s="232"/>
      <c r="X33" s="232"/>
      <c r="Y33" s="233"/>
      <c r="Z33" s="29">
        <v>10</v>
      </c>
      <c r="AA33" s="30">
        <v>1.1</v>
      </c>
      <c r="AB33" s="101">
        <f t="shared" si="0"/>
        <v>-0.9833333333333333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>
        <v>0.05486111111111111</v>
      </c>
      <c r="I34" s="128">
        <v>0.05625</v>
      </c>
      <c r="J34" s="129"/>
      <c r="K34" s="10"/>
      <c r="L34" s="126"/>
      <c r="M34" s="127"/>
      <c r="N34" s="11"/>
      <c r="O34" s="36"/>
      <c r="P34" s="231" t="s">
        <v>105</v>
      </c>
      <c r="Q34" s="232"/>
      <c r="R34" s="232"/>
      <c r="S34" s="232"/>
      <c r="T34" s="232"/>
      <c r="U34" s="232"/>
      <c r="V34" s="232"/>
      <c r="W34" s="232"/>
      <c r="X34" s="232"/>
      <c r="Y34" s="233"/>
      <c r="Z34" s="29">
        <v>11</v>
      </c>
      <c r="AA34" s="30">
        <v>1</v>
      </c>
      <c r="AB34" s="101">
        <f t="shared" si="0"/>
        <v>0.001388888888888891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>
        <v>0.07083333333333333</v>
      </c>
      <c r="I35" s="128">
        <v>0.07430555555555556</v>
      </c>
      <c r="J35" s="129"/>
      <c r="K35" s="10"/>
      <c r="L35" s="126"/>
      <c r="M35" s="127"/>
      <c r="N35" s="11"/>
      <c r="O35" s="36"/>
      <c r="P35" s="231" t="s">
        <v>104</v>
      </c>
      <c r="Q35" s="232"/>
      <c r="R35" s="232"/>
      <c r="S35" s="232"/>
      <c r="T35" s="232"/>
      <c r="U35" s="232"/>
      <c r="V35" s="232"/>
      <c r="W35" s="232"/>
      <c r="X35" s="232"/>
      <c r="Y35" s="233"/>
      <c r="Z35" s="29">
        <v>11</v>
      </c>
      <c r="AA35" s="30">
        <v>1.1</v>
      </c>
      <c r="AB35" s="101">
        <f t="shared" si="0"/>
        <v>0.0034722222222222238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128"/>
      <c r="J36" s="129"/>
      <c r="K36" s="10"/>
      <c r="L36" s="126"/>
      <c r="M36" s="127"/>
      <c r="N36" s="11"/>
      <c r="O36" s="36"/>
      <c r="P36" s="231"/>
      <c r="Q36" s="232"/>
      <c r="R36" s="232"/>
      <c r="S36" s="232"/>
      <c r="T36" s="232"/>
      <c r="U36" s="232"/>
      <c r="V36" s="232"/>
      <c r="W36" s="232"/>
      <c r="X36" s="232"/>
      <c r="Y36" s="233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128"/>
      <c r="J37" s="129"/>
      <c r="K37" s="10"/>
      <c r="L37" s="126"/>
      <c r="M37" s="127"/>
      <c r="N37" s="11"/>
      <c r="O37" s="36"/>
      <c r="P37" s="231" t="s">
        <v>114</v>
      </c>
      <c r="Q37" s="232"/>
      <c r="R37" s="232"/>
      <c r="S37" s="232"/>
      <c r="T37" s="232"/>
      <c r="U37" s="232"/>
      <c r="V37" s="232"/>
      <c r="W37" s="232"/>
      <c r="X37" s="232"/>
      <c r="Y37" s="233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137"/>
      <c r="J38" s="138"/>
      <c r="K38" s="121"/>
      <c r="L38" s="139"/>
      <c r="M38" s="140"/>
      <c r="N38" s="122"/>
      <c r="O38" s="123"/>
      <c r="P38" s="307"/>
      <c r="Q38" s="308"/>
      <c r="R38" s="308"/>
      <c r="S38" s="308"/>
      <c r="T38" s="308"/>
      <c r="U38" s="308"/>
      <c r="V38" s="308"/>
      <c r="W38" s="308"/>
      <c r="X38" s="308"/>
      <c r="Y38" s="309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130"/>
      <c r="J39" s="131"/>
      <c r="K39" s="27"/>
      <c r="L39" s="132"/>
      <c r="M39" s="133"/>
      <c r="N39" s="28"/>
      <c r="O39" s="79"/>
      <c r="P39" s="134"/>
      <c r="Q39" s="135"/>
      <c r="R39" s="135"/>
      <c r="S39" s="135"/>
      <c r="T39" s="135"/>
      <c r="U39" s="135"/>
      <c r="V39" s="135"/>
      <c r="W39" s="135"/>
      <c r="X39" s="135"/>
      <c r="Y39" s="136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38:Y38"/>
    <mergeCell ref="P16:Y17"/>
    <mergeCell ref="P18:Y18"/>
    <mergeCell ref="P31:Y31"/>
    <mergeCell ref="P32:Y32"/>
    <mergeCell ref="P33:Y33"/>
    <mergeCell ref="P37:Y37"/>
    <mergeCell ref="P35:Y35"/>
    <mergeCell ref="P19:Y19"/>
    <mergeCell ref="P20:Y20"/>
    <mergeCell ref="P7:R7"/>
    <mergeCell ref="P34:Y34"/>
    <mergeCell ref="P27:Y27"/>
    <mergeCell ref="P28:Y28"/>
    <mergeCell ref="P29:Y29"/>
    <mergeCell ref="S8:T8"/>
    <mergeCell ref="X8:AA8"/>
    <mergeCell ref="X9:AA9"/>
    <mergeCell ref="P22:Y22"/>
    <mergeCell ref="P30:Y30"/>
    <mergeCell ref="S7:T7"/>
    <mergeCell ref="Y3:AA4"/>
    <mergeCell ref="Y5:AA5"/>
    <mergeCell ref="P25:Y25"/>
    <mergeCell ref="X6:AA6"/>
    <mergeCell ref="X7:AA7"/>
    <mergeCell ref="P11:R11"/>
    <mergeCell ref="S9:T9"/>
    <mergeCell ref="U6:V6"/>
    <mergeCell ref="P6:R6"/>
    <mergeCell ref="W1:X1"/>
    <mergeCell ref="W2:X2"/>
    <mergeCell ref="W3:X3"/>
    <mergeCell ref="W4:X4"/>
    <mergeCell ref="W5:X5"/>
    <mergeCell ref="R2:S2"/>
    <mergeCell ref="O1:S1"/>
    <mergeCell ref="P3:Q3"/>
    <mergeCell ref="R3:S3"/>
    <mergeCell ref="P4:Q4"/>
    <mergeCell ref="C8:D8"/>
    <mergeCell ref="K8:L8"/>
    <mergeCell ref="K9:L9"/>
    <mergeCell ref="I9:J9"/>
    <mergeCell ref="L10:M10"/>
    <mergeCell ref="M9:O9"/>
    <mergeCell ref="J4:K4"/>
    <mergeCell ref="J5:K5"/>
    <mergeCell ref="D16:E16"/>
    <mergeCell ref="B14:E14"/>
    <mergeCell ref="B15:E15"/>
    <mergeCell ref="A11:E11"/>
    <mergeCell ref="A10:E10"/>
    <mergeCell ref="A13:C13"/>
    <mergeCell ref="D13:G13"/>
    <mergeCell ref="A12:C12"/>
    <mergeCell ref="Y1:AA2"/>
    <mergeCell ref="P13:AA13"/>
    <mergeCell ref="D1:G1"/>
    <mergeCell ref="F16:G16"/>
    <mergeCell ref="F15:G15"/>
    <mergeCell ref="I11:J11"/>
    <mergeCell ref="F14:G14"/>
    <mergeCell ref="I6:J6"/>
    <mergeCell ref="J1:N1"/>
    <mergeCell ref="J3:K3"/>
    <mergeCell ref="P36:Y36"/>
    <mergeCell ref="P23:Y23"/>
    <mergeCell ref="P24:Y24"/>
    <mergeCell ref="X10:AA10"/>
    <mergeCell ref="W14:Y14"/>
    <mergeCell ref="P12:AA12"/>
    <mergeCell ref="P26:Y26"/>
    <mergeCell ref="P21:Y21"/>
    <mergeCell ref="L2:M2"/>
    <mergeCell ref="L3:M3"/>
    <mergeCell ref="L4:M4"/>
    <mergeCell ref="P2:Q2"/>
    <mergeCell ref="P5:Q5"/>
    <mergeCell ref="L5:M5"/>
    <mergeCell ref="M7:N7"/>
    <mergeCell ref="F10:G10"/>
    <mergeCell ref="F11:G11"/>
    <mergeCell ref="P9:R9"/>
    <mergeCell ref="I7:J7"/>
    <mergeCell ref="R4:S4"/>
    <mergeCell ref="R5:S5"/>
    <mergeCell ref="M8:O8"/>
    <mergeCell ref="P8:R8"/>
    <mergeCell ref="S6:T6"/>
    <mergeCell ref="K7:L7"/>
    <mergeCell ref="M6:N6"/>
    <mergeCell ref="I15:J15"/>
    <mergeCell ref="H16:J16"/>
    <mergeCell ref="A6:B6"/>
    <mergeCell ref="A7:B7"/>
    <mergeCell ref="C6:H6"/>
    <mergeCell ref="C7:H7"/>
    <mergeCell ref="B16:C16"/>
    <mergeCell ref="L16:M16"/>
    <mergeCell ref="A9:B9"/>
    <mergeCell ref="A8:B8"/>
    <mergeCell ref="C9:D9"/>
    <mergeCell ref="L27:M27"/>
    <mergeCell ref="I26:J26"/>
    <mergeCell ref="I20:J20"/>
    <mergeCell ref="L20:M20"/>
    <mergeCell ref="L19:M19"/>
    <mergeCell ref="K14:N14"/>
    <mergeCell ref="D12:G12"/>
    <mergeCell ref="J2:K2"/>
    <mergeCell ref="L24:M24"/>
    <mergeCell ref="L25:M25"/>
    <mergeCell ref="I24:J24"/>
    <mergeCell ref="I25:J25"/>
    <mergeCell ref="I10:J10"/>
    <mergeCell ref="I14:J14"/>
    <mergeCell ref="H13:K13"/>
    <mergeCell ref="H12:K12"/>
    <mergeCell ref="K6:L6"/>
    <mergeCell ref="L21:M21"/>
    <mergeCell ref="L22:M22"/>
    <mergeCell ref="I21:J21"/>
    <mergeCell ref="I22:J22"/>
    <mergeCell ref="L23:M23"/>
    <mergeCell ref="L26:M26"/>
    <mergeCell ref="AB9:AD9"/>
    <mergeCell ref="U10:V10"/>
    <mergeCell ref="X11:AA11"/>
    <mergeCell ref="W15:Y15"/>
    <mergeCell ref="S14:V14"/>
    <mergeCell ref="L13:O13"/>
    <mergeCell ref="Z14:AA14"/>
    <mergeCell ref="S15:V15"/>
    <mergeCell ref="O14:R14"/>
    <mergeCell ref="L11:M11"/>
    <mergeCell ref="AB16:AB17"/>
    <mergeCell ref="O15:R15"/>
    <mergeCell ref="Z15:AA15"/>
    <mergeCell ref="I28:J28"/>
    <mergeCell ref="I23:J23"/>
    <mergeCell ref="L17:M17"/>
    <mergeCell ref="L18:M18"/>
    <mergeCell ref="I17:J17"/>
    <mergeCell ref="I19:J19"/>
    <mergeCell ref="K15:N15"/>
    <mergeCell ref="U8:V8"/>
    <mergeCell ref="P10:R10"/>
    <mergeCell ref="L31:M31"/>
    <mergeCell ref="I27:J27"/>
    <mergeCell ref="I18:J18"/>
    <mergeCell ref="L12:O12"/>
    <mergeCell ref="I8:J8"/>
    <mergeCell ref="L28:M28"/>
    <mergeCell ref="I29:J29"/>
    <mergeCell ref="L29:M29"/>
    <mergeCell ref="I39:J39"/>
    <mergeCell ref="L39:M39"/>
    <mergeCell ref="P39:Y39"/>
    <mergeCell ref="I32:J32"/>
    <mergeCell ref="L32:M32"/>
    <mergeCell ref="I33:J33"/>
    <mergeCell ref="L33:M33"/>
    <mergeCell ref="I38:J38"/>
    <mergeCell ref="L38:M38"/>
    <mergeCell ref="I36:J36"/>
    <mergeCell ref="L36:M36"/>
    <mergeCell ref="I37:J37"/>
    <mergeCell ref="L37:M37"/>
    <mergeCell ref="I35:J35"/>
    <mergeCell ref="L35:M35"/>
    <mergeCell ref="I30:J30"/>
    <mergeCell ref="I34:J34"/>
    <mergeCell ref="I31:J31"/>
    <mergeCell ref="L34:M34"/>
    <mergeCell ref="L30:M30"/>
  </mergeCells>
  <conditionalFormatting sqref="O18:P18 K18:K38 L19:L38 K39:L39">
    <cfRule type="cellIs" priority="1" dxfId="2" operator="equal" stopIfTrue="1">
      <formula>0</formula>
    </cfRule>
  </conditionalFormatting>
  <conditionalFormatting sqref="C18:D18 C19:C39">
    <cfRule type="cellIs" priority="2" dxfId="1" operator="equal" stopIfTrue="1">
      <formula>0</formula>
    </cfRule>
    <cfRule type="cellIs" priority="3" dxfId="0" operator="notEqual" stopIfTrue="1">
      <formula>0</formula>
    </cfRule>
  </conditionalFormatting>
  <dataValidations count="16">
    <dataValidation type="list" allowBlank="1" sqref="I7:J7">
      <formula1>"680i,780,1560"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H13:K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L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W15:Y15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C13">
      <formula1>"Andy Weathers,Nathan Hayden,Charles Gross,George Jordan,Jared Hicks,Sean Hamilton,Stuart Mills,Skip Bugh,Jim Cross,Fred Davis,Tommy Cahill,=-=-=-=-=-=-=-=-=-=,"</formula1>
    </dataValidation>
    <dataValidation type="list" allowBlank="1" sqref="D13:G13">
      <formula1>"Andy Weathers,Nathan Hayden,Charles Gross,George Jordan,Jared Hicks,Sean Hamilton,Stuart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Ver:16.91 Revised on 10/11/2016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2016-11-21T13:05:35Z</cp:lastPrinted>
  <dcterms:created xsi:type="dcterms:W3CDTF">2003-03-15T11:30:19Z</dcterms:created>
  <dcterms:modified xsi:type="dcterms:W3CDTF">2016-12-05T14:56:02Z</dcterms:modified>
  <cp:category>Acquisition Flight Logs</cp:category>
  <cp:version/>
  <cp:contentType/>
  <cp:contentStatus/>
  <cp:revision>1</cp:revision>
</cp:coreProperties>
</file>