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/>
  <bookViews>
    <workbookView xWindow="570" yWindow="4695" windowWidth="16920" windowHeight="11025" activeTab="0"/>
  </bookViews>
  <sheets>
    <sheet name="FlightLog" sheetId="1" r:id="rId1"/>
  </sheets>
  <definedNames>
    <definedName name="LOGO_DAS">"Picture 447"</definedName>
    <definedName name="_xlnm.Print_Area" localSheetId="0">'FlightLog'!$A$1:$AA$41</definedName>
    <definedName name="_xlnm.Print_Titles" localSheetId="0">'FlightLog'!$1:$17</definedName>
  </definedNames>
  <calcPr calcId="145621"/>
</workbook>
</file>

<file path=xl/sharedStrings.xml><?xml version="1.0" encoding="utf-8"?>
<sst xmlns="http://schemas.openxmlformats.org/spreadsheetml/2006/main" count="174" uniqueCount="128">
  <si>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</si>
  <si>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</si>
  <si>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</si>
  <si>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</si>
  <si>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</si>
  <si>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</si>
  <si>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</si>
  <si>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</si>
  <si>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</si>
  <si>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</si>
  <si>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</si>
  <si>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</si>
  <si>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</si>
  <si>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</si>
  <si>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</si>
  <si>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</si>
  <si>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</si>
  <si>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</si>
  <si>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</si>
  <si>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</si>
  <si>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</si>
  <si>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</si>
  <si>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</si>
  <si>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</si>
  <si>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</si>
  <si>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</si>
  <si>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</si>
  <si>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</si>
  <si>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</si>
  <si>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</si>
  <si>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</si>
  <si>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</si>
  <si>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</si>
  <si>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</si>
  <si>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</si>
  <si>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</si>
  <si>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</si>
  <si>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</si>
  <si>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</si>
  <si>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</si>
  <si>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</si>
  <si>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</si>
  <si>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</si>
  <si>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</si>
  <si>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</si>
  <si>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</si>
  <si>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</si>
  <si>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</si>
  <si>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</si>
  <si>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</si>
  <si>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</si>
  <si>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</si>
  <si>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</si>
  <si>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</si>
  <si>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</si>
  <si>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</si>
  <si>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</si>
  <si>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</si>
  <si>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</si>
  <si>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</si>
  <si>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</si>
  <si>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</si>
  <si>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</si>
  <si>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</si>
  <si>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</si>
  <si>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</si>
  <si>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</si>
  <si>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</si>
  <si>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</si>
  <si>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</si>
  <si>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</si>
  <si>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</si>
  <si>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</si>
  <si>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</si>
  <si>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</si>
  <si>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</si>
  <si>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</si>
  <si>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</si>
  <si>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</si>
  <si>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</si>
  <si>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</si>
  <si>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</si>
  <si>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</si>
  <si>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</si>
  <si>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</si>
  <si>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</si>
  <si>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</si>
  <si>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</si>
  <si>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16003800</t>
  </si>
  <si>
    <t>680i</t>
  </si>
  <si>
    <t>FMU-300</t>
  </si>
  <si>
    <t>N62912</t>
  </si>
  <si>
    <t>Fred Davis</t>
  </si>
  <si>
    <t>Lee Scadden</t>
  </si>
  <si>
    <t>GRD3-04</t>
  </si>
  <si>
    <t>0900-Production</t>
  </si>
  <si>
    <t>2100</t>
  </si>
  <si>
    <t>4052</t>
  </si>
  <si>
    <t>km/WPT</t>
  </si>
  <si>
    <t>240k</t>
  </si>
  <si>
    <t>GRD03-04</t>
  </si>
  <si>
    <t>With AB</t>
  </si>
  <si>
    <t>DR680-7</t>
  </si>
  <si>
    <t>calibration s-turns</t>
  </si>
  <si>
    <t xml:space="preserve">JAMES RIVER LIDAR </t>
  </si>
  <si>
    <t>calibration line</t>
  </si>
  <si>
    <t>170512_165_16003800_27</t>
  </si>
  <si>
    <t>018</t>
  </si>
  <si>
    <t>Grand Forks ND</t>
  </si>
  <si>
    <t>Base 3 ID</t>
  </si>
  <si>
    <t>pre ground static</t>
  </si>
  <si>
    <t>LANGDON ND</t>
  </si>
  <si>
    <t>cors</t>
  </si>
  <si>
    <t>170512 1226</t>
  </si>
  <si>
    <t>353</t>
  </si>
  <si>
    <t>174</t>
  </si>
  <si>
    <t>354</t>
  </si>
  <si>
    <t>355</t>
  </si>
  <si>
    <t>175</t>
  </si>
  <si>
    <t>085</t>
  </si>
  <si>
    <t>356</t>
  </si>
  <si>
    <t>170512 1711</t>
  </si>
  <si>
    <t>170512 1716</t>
  </si>
  <si>
    <t>post ground static</t>
  </si>
  <si>
    <t>40512m</t>
  </si>
  <si>
    <t>170512 2354</t>
  </si>
  <si>
    <t xml:space="preserve">Cavalier </t>
  </si>
  <si>
    <t>CavalieX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</si>
</sst>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</numFmts>
  <fonts count="21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b/>
      <sz val="9"/>
      <name val="Arial"/>
      <family val="2"/>
    </font>
    <font>
      <sz val="16"/>
      <color rgb="FFFFFFFF"/>
      <name val="Engravers M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ashed"/>
      <top style="thin"/>
      <bottom/>
    </border>
    <border>
      <left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dashed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/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4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Border="1"/>
    <xf numFmtId="0" fontId="3" fillId="0" borderId="0" xfId="0" applyNumberFormat="1" applyFont="1" quotePrefix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Border="1"/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70" fontId="3" fillId="0" borderId="4" xfId="0" applyNumberFormat="1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vertical="center"/>
      <protection locked="0"/>
    </xf>
    <xf numFmtId="164" fontId="1" fillId="0" borderId="16" xfId="0" applyNumberFormat="1" applyFont="1" applyBorder="1" applyAlignment="1" applyProtection="1">
      <alignment vertical="center"/>
      <protection locked="0"/>
    </xf>
    <xf numFmtId="164" fontId="1" fillId="0" borderId="17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2" borderId="22" xfId="0" applyNumberFormat="1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24" xfId="0" applyNumberFormat="1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23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right" vertical="center"/>
      <protection hidden="1"/>
    </xf>
    <xf numFmtId="0" fontId="1" fillId="0" borderId="29" xfId="0" applyFont="1" applyFill="1" applyBorder="1" applyAlignment="1" applyProtection="1">
      <alignment horizontal="right" vertical="center"/>
      <protection hidden="1"/>
    </xf>
    <xf numFmtId="169" fontId="1" fillId="0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right" vertical="center"/>
      <protection locked="0"/>
    </xf>
    <xf numFmtId="172" fontId="3" fillId="0" borderId="10" xfId="0" applyNumberFormat="1" applyFont="1" applyBorder="1" applyAlignment="1" applyProtection="1">
      <alignment horizontal="right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2" fontId="3" fillId="0" borderId="5" xfId="0" applyNumberFormat="1" applyFont="1" applyBorder="1" applyAlignment="1" applyProtection="1">
      <alignment vertical="center"/>
      <protection hidden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174" fontId="1" fillId="0" borderId="0" xfId="0" applyNumberFormat="1" applyFont="1" applyBorder="1" applyAlignment="1" applyProtection="1">
      <alignment vertical="center"/>
      <protection hidden="1"/>
    </xf>
    <xf numFmtId="164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68" fontId="7" fillId="0" borderId="42" xfId="0" applyNumberFormat="1" applyFont="1" applyBorder="1" applyAlignment="1" applyProtection="1">
      <alignment horizontal="center" vertical="center"/>
      <protection locked="0"/>
    </xf>
    <xf numFmtId="2" fontId="9" fillId="0" borderId="45" xfId="0" applyNumberFormat="1" applyFont="1" applyBorder="1" applyAlignment="1" applyProtection="1">
      <alignment horizontal="center" vertical="center"/>
      <protection locked="0"/>
    </xf>
    <xf numFmtId="2" fontId="9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right" vertical="center" shrinkToFi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8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172" fontId="3" fillId="0" borderId="45" xfId="0" applyNumberFormat="1" applyFont="1" applyBorder="1" applyAlignment="1" applyProtection="1">
      <alignment horizontal="right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7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174" fontId="1" fillId="0" borderId="1" xfId="0" applyNumberFormat="1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172" fontId="3" fillId="0" borderId="53" xfId="0" applyNumberFormat="1" applyFont="1" applyBorder="1" applyAlignment="1" applyProtection="1">
      <alignment horizontal="right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NumberFormat="1" applyFont="1" applyBorder="1" applyAlignment="1" applyProtection="1">
      <alignment horizontal="center" vertical="center"/>
      <protection locked="0"/>
    </xf>
    <xf numFmtId="17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55" xfId="0" applyNumberFormat="1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 shrinkToFit="1"/>
      <protection locked="0"/>
    </xf>
    <xf numFmtId="0" fontId="13" fillId="0" borderId="56" xfId="0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57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57" xfId="0" applyNumberFormat="1" applyFont="1" applyBorder="1" applyAlignment="1" applyProtection="1">
      <alignment horizontal="center" vertical="center"/>
      <protection locked="0"/>
    </xf>
    <xf numFmtId="173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172" fontId="3" fillId="0" borderId="58" xfId="0" applyNumberFormat="1" applyFont="1" applyFill="1" applyBorder="1" applyAlignment="1" applyProtection="1">
      <alignment horizontal="right" vertical="center"/>
      <protection locked="0"/>
    </xf>
    <xf numFmtId="172" fontId="3" fillId="0" borderId="52" xfId="0" applyNumberFormat="1" applyFont="1" applyBorder="1" applyAlignment="1" applyProtection="1">
      <alignment horizontal="right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9" xfId="0" applyNumberFormat="1" applyFont="1" applyFill="1" applyBorder="1" applyAlignment="1" applyProtection="1">
      <alignment horizontal="left" vertical="center"/>
      <protection locked="0"/>
    </xf>
    <xf numFmtId="0" fontId="3" fillId="0" borderId="60" xfId="0" applyNumberFormat="1" applyFont="1" applyFill="1" applyBorder="1" applyAlignment="1" applyProtection="1">
      <alignment horizontal="left" vertical="center"/>
      <protection locked="0"/>
    </xf>
    <xf numFmtId="0" fontId="3" fillId="0" borderId="52" xfId="0" applyNumberFormat="1" applyFont="1" applyFill="1" applyBorder="1" applyAlignment="1" applyProtection="1">
      <alignment horizontal="left" vertical="center"/>
      <protection locked="0"/>
    </xf>
    <xf numFmtId="172" fontId="3" fillId="0" borderId="61" xfId="0" applyNumberFormat="1" applyFont="1" applyFill="1" applyBorder="1" applyAlignment="1" applyProtection="1">
      <alignment horizontal="right" vertical="center"/>
      <protection locked="0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62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172" fontId="3" fillId="0" borderId="63" xfId="0" applyNumberFormat="1" applyFont="1" applyFill="1" applyBorder="1" applyAlignment="1" applyProtection="1">
      <alignment horizontal="right" vertical="center"/>
      <protection locked="0"/>
    </xf>
    <xf numFmtId="172" fontId="3" fillId="0" borderId="48" xfId="0" applyNumberFormat="1" applyFont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62" xfId="0" applyNumberFormat="1" applyFont="1" applyFill="1" applyBorder="1" applyAlignment="1" applyProtection="1">
      <alignment horizontal="left" vertical="center"/>
      <protection locked="0"/>
    </xf>
    <xf numFmtId="0" fontId="3" fillId="0" borderId="64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65" xfId="0" applyNumberFormat="1" applyFont="1" applyFill="1" applyBorder="1" applyAlignment="1" applyProtection="1">
      <alignment horizontal="left" vertical="center"/>
      <protection locked="0"/>
    </xf>
    <xf numFmtId="0" fontId="3" fillId="0" borderId="48" xfId="0" applyNumberFormat="1" applyFont="1" applyFill="1" applyBorder="1" applyAlignment="1" applyProtection="1">
      <alignment horizontal="left" vertical="center"/>
      <protection locked="0"/>
    </xf>
    <xf numFmtId="20" fontId="3" fillId="0" borderId="62" xfId="0" applyNumberFormat="1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65" xfId="0" applyNumberFormat="1" applyFont="1" applyBorder="1" applyAlignment="1" applyProtection="1">
      <alignment horizontal="center" vertical="center"/>
      <protection locked="0"/>
    </xf>
    <xf numFmtId="0" fontId="7" fillId="0" borderId="66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2" xfId="0" applyNumberFormat="1" applyFont="1" applyBorder="1" applyAlignment="1" applyProtection="1">
      <alignment horizontal="left" vertical="center"/>
      <protection locked="0"/>
    </xf>
    <xf numFmtId="0" fontId="1" fillId="2" borderId="67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1" fillId="2" borderId="55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72" fontId="3" fillId="0" borderId="68" xfId="0" applyNumberFormat="1" applyFont="1" applyFill="1" applyBorder="1" applyAlignment="1" applyProtection="1">
      <alignment horizontal="right" vertical="center"/>
      <protection locked="0"/>
    </xf>
    <xf numFmtId="172" fontId="3" fillId="0" borderId="69" xfId="0" applyNumberFormat="1" applyFont="1" applyBorder="1" applyAlignment="1" applyProtection="1">
      <alignment horizontal="right" vertical="center"/>
      <protection locked="0"/>
    </xf>
    <xf numFmtId="0" fontId="1" fillId="0" borderId="70" xfId="0" applyFont="1" applyBorder="1" applyAlignment="1">
      <alignment horizontal="right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>
      <alignment horizontal="center" vertical="center" shrinkToFit="1"/>
    </xf>
    <xf numFmtId="0" fontId="1" fillId="0" borderId="72" xfId="0" applyFont="1" applyFill="1" applyBorder="1" applyAlignment="1">
      <alignment horizontal="center" vertical="center" shrinkToFit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9" fillId="0" borderId="62" xfId="0" applyNumberFormat="1" applyFont="1" applyFill="1" applyBorder="1" applyAlignment="1" applyProtection="1">
      <alignment horizontal="left" vertical="center"/>
      <protection locked="0"/>
    </xf>
    <xf numFmtId="0" fontId="19" fillId="0" borderId="64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75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57" xfId="0" applyNumberFormat="1" applyFont="1" applyBorder="1" applyAlignment="1" applyProtection="1">
      <alignment horizontal="center" vertical="center"/>
      <protection locked="0"/>
    </xf>
    <xf numFmtId="0" fontId="1" fillId="2" borderId="76" xfId="0" applyFont="1" applyFill="1" applyBorder="1" applyAlignment="1" applyProtection="1">
      <alignment horizontal="center" vertical="center" wrapText="1"/>
      <protection/>
    </xf>
    <xf numFmtId="0" fontId="1" fillId="2" borderId="77" xfId="0" applyFont="1" applyFill="1" applyBorder="1" applyAlignment="1" applyProtection="1">
      <alignment horizontal="center" vertical="center" wrapText="1"/>
      <protection/>
    </xf>
    <xf numFmtId="0" fontId="1" fillId="2" borderId="7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49" fontId="7" fillId="0" borderId="40" xfId="0" applyNumberFormat="1" applyFont="1" applyBorder="1" applyAlignment="1" applyProtection="1">
      <alignment horizontal="center" vertical="center"/>
      <protection hidden="1" locked="0"/>
    </xf>
    <xf numFmtId="49" fontId="7" fillId="0" borderId="49" xfId="0" applyNumberFormat="1" applyFont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 vertical="center"/>
      <protection hidden="1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>
      <alignment horizontal="center" vertical="center"/>
    </xf>
    <xf numFmtId="49" fontId="7" fillId="0" borderId="8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 applyProtection="1">
      <alignment horizontal="center" vertical="center"/>
      <protection/>
    </xf>
    <xf numFmtId="167" fontId="7" fillId="0" borderId="87" xfId="0" applyNumberFormat="1" applyFont="1" applyBorder="1" applyAlignment="1" applyProtection="1">
      <alignment horizontal="center" vertical="center"/>
      <protection locked="0"/>
    </xf>
    <xf numFmtId="167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4" xfId="0" applyNumberFormat="1" applyFont="1" applyBorder="1" applyAlignment="1" applyProtection="1">
      <alignment horizontal="center" vertical="center"/>
      <protection hidden="1"/>
    </xf>
    <xf numFmtId="166" fontId="9" fillId="0" borderId="35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49" fontId="7" fillId="0" borderId="87" xfId="0" applyNumberFormat="1" applyFont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hidden="1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5" fontId="3" fillId="0" borderId="82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right" vertical="center"/>
      <protection locked="0"/>
    </xf>
    <xf numFmtId="164" fontId="1" fillId="0" borderId="90" xfId="0" applyNumberFormat="1" applyFont="1" applyBorder="1" applyAlignment="1" applyProtection="1">
      <alignment horizontal="right" vertical="center"/>
      <protection locked="0"/>
    </xf>
    <xf numFmtId="165" fontId="3" fillId="0" borderId="62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62" xfId="0" applyNumberFormat="1" applyFont="1" applyBorder="1" applyAlignment="1" applyProtection="1">
      <alignment horizontal="right" vertical="center"/>
      <protection locked="0"/>
    </xf>
    <xf numFmtId="164" fontId="1" fillId="0" borderId="91" xfId="0" applyNumberFormat="1" applyFont="1" applyBorder="1" applyAlignment="1" applyProtection="1">
      <alignment horizontal="right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170" fontId="1" fillId="0" borderId="67" xfId="0" applyNumberFormat="1" applyFont="1" applyFill="1" applyBorder="1" applyAlignment="1" applyProtection="1">
      <alignment horizontal="center" vertical="center"/>
      <protection hidden="1"/>
    </xf>
    <xf numFmtId="170" fontId="1" fillId="0" borderId="92" xfId="0" applyNumberFormat="1" applyFont="1" applyFill="1" applyBorder="1" applyAlignment="1" applyProtection="1">
      <alignment horizontal="center" vertical="center"/>
      <protection hidden="1"/>
    </xf>
    <xf numFmtId="165" fontId="3" fillId="0" borderId="59" xfId="0" applyNumberFormat="1" applyFont="1" applyBorder="1" applyAlignment="1" applyProtection="1">
      <alignment horizontal="center" vertical="center"/>
      <protection locked="0"/>
    </xf>
    <xf numFmtId="165" fontId="3" fillId="0" borderId="52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175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166" fontId="7" fillId="0" borderId="35" xfId="0" applyNumberFormat="1" applyFont="1" applyBorder="1" applyAlignment="1" applyProtection="1">
      <alignment horizontal="center"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55" xfId="0" applyFont="1" applyFill="1" applyBorder="1" applyProtection="1">
      <protection/>
    </xf>
    <xf numFmtId="0" fontId="1" fillId="0" borderId="56" xfId="0" applyFont="1" applyFill="1" applyBorder="1" applyProtection="1">
      <protection/>
    </xf>
    <xf numFmtId="0" fontId="1" fillId="0" borderId="67" xfId="0" applyFont="1" applyFill="1" applyBorder="1" applyAlignment="1" applyProtection="1">
      <alignment horizontal="left" vertical="center" indent="1"/>
      <protection hidden="1"/>
    </xf>
    <xf numFmtId="0" fontId="1" fillId="0" borderId="92" xfId="0" applyFont="1" applyFill="1" applyBorder="1" applyAlignment="1" applyProtection="1">
      <alignment horizontal="left" vertical="center" indent="1"/>
      <protection hidden="1"/>
    </xf>
    <xf numFmtId="0" fontId="3" fillId="0" borderId="96" xfId="0" applyFont="1" applyBorder="1" applyAlignment="1" applyProtection="1">
      <alignment horizontal="left" vertical="center"/>
      <protection locked="0"/>
    </xf>
    <xf numFmtId="0" fontId="3" fillId="0" borderId="97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3" fillId="0" borderId="91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17" fillId="0" borderId="70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6" fillId="0" borderId="7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8" fillId="0" borderId="85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75" xfId="0" applyNumberFormat="1" applyFont="1" applyBorder="1" applyAlignment="1" applyProtection="1">
      <alignment horizontal="center" vertical="center"/>
      <protection locked="0"/>
    </xf>
    <xf numFmtId="49" fontId="8" fillId="0" borderId="98" xfId="0" applyNumberFormat="1" applyFont="1" applyBorder="1" applyAlignment="1" applyProtection="1">
      <alignment horizontal="center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hidden="1" locked="0"/>
    </xf>
    <xf numFmtId="0" fontId="7" fillId="0" borderId="49" xfId="0" applyFont="1" applyFill="1" applyBorder="1" applyAlignment="1" applyProtection="1">
      <alignment horizontal="center" vertical="center" shrinkToFit="1"/>
      <protection hidden="1" locked="0"/>
    </xf>
    <xf numFmtId="2" fontId="7" fillId="0" borderId="4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left" vertical="center"/>
      <protection locked="0"/>
    </xf>
    <xf numFmtId="164" fontId="3" fillId="0" borderId="101" xfId="0" applyNumberFormat="1" applyFont="1" applyBorder="1" applyAlignment="1" applyProtection="1">
      <alignment horizontal="left" vertical="center"/>
      <protection locked="0"/>
    </xf>
    <xf numFmtId="164" fontId="3" fillId="0" borderId="82" xfId="0" applyNumberFormat="1" applyFont="1" applyBorder="1" applyAlignment="1" applyProtection="1">
      <alignment horizontal="left" vertical="center"/>
      <protection locked="0"/>
    </xf>
    <xf numFmtId="1" fontId="7" fillId="0" borderId="4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75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1808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2415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802" name="Picture 684" descr="Riegl680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15375" y="38100"/>
          <a:ext cx="3048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416" name="Text Box 392"/>
        <xdr:cNvSpPr txBox="1">
          <a:spLocks noChangeArrowheads="1"/>
        </xdr:cNvSpPr>
      </xdr:nvSpPr>
      <xdr:spPr bwMode="auto">
        <a:xfrm>
          <a:off x="0" y="3752850"/>
          <a:ext cx="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Engravers MT"/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1804" name="Picture 462" descr="das_logo_we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52475" y="28575"/>
          <a:ext cx="26574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1805" name="Picture 580" descr="LOG_Fugro-EarthData" hidden="1"/>
        <xdr:cNvPicPr preferRelativeResize="1">
          <a:picLocks noChangeAspect="1"/>
        </xdr:cNvPicPr>
      </xdr:nvPicPr>
      <xdr:blipFill>
        <a:blip r:embed="rId4"/>
        <a:srcRect l="344" b="17855"/>
        <a:stretch>
          <a:fillRect/>
        </a:stretch>
      </xdr:blipFill>
      <xdr:spPr bwMode="auto">
        <a:xfrm>
          <a:off x="38100" y="28575"/>
          <a:ext cx="31527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1806" name="Picture 68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8575" y="85725"/>
          <a:ext cx="307657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1807" name="Picture 698" descr="Fugro Geospatial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9525" y="171450"/>
          <a:ext cx="31432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1"/>
  <sheetViews>
    <sheetView showGridLines="0" showRowColHeaders="0" tabSelected="1" zoomScaleSheetLayoutView="95" workbookViewId="0" topLeftCell="A1">
      <pane ySplit="13" topLeftCell="A14" activePane="bottomLeft" state="frozen"/>
      <selection pane="bottomLeft" activeCell="A14" sqref="A14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1" t="s">
        <v>59</v>
      </c>
      <c r="B1" s="71">
        <f>AC1</f>
        <v>16.92</v>
      </c>
      <c r="C1" s="63" t="s">
        <v>60</v>
      </c>
      <c r="D1" s="232" t="s">
        <v>69</v>
      </c>
      <c r="E1" s="232"/>
      <c r="F1" s="232"/>
      <c r="G1" s="232"/>
      <c r="H1" s="3"/>
      <c r="I1" s="100">
        <f>B1</f>
        <v>16.92</v>
      </c>
      <c r="J1" s="237" t="s">
        <v>30</v>
      </c>
      <c r="K1" s="237"/>
      <c r="L1" s="237"/>
      <c r="M1" s="237"/>
      <c r="N1" s="238"/>
      <c r="O1" s="260" t="s">
        <v>31</v>
      </c>
      <c r="P1" s="237"/>
      <c r="Q1" s="237"/>
      <c r="R1" s="237"/>
      <c r="S1" s="238"/>
      <c r="T1" s="52" t="s">
        <v>7</v>
      </c>
      <c r="U1" s="58" t="s">
        <v>7</v>
      </c>
      <c r="V1" s="59" t="s">
        <v>28</v>
      </c>
      <c r="W1" s="290"/>
      <c r="X1" s="291"/>
      <c r="Y1" s="300" t="s">
        <v>82</v>
      </c>
      <c r="Z1" s="301"/>
      <c r="AA1" s="301"/>
      <c r="AB1" s="84" t="s">
        <v>80</v>
      </c>
      <c r="AC1" s="84">
        <v>16.92</v>
      </c>
      <c r="AD1" s="85" t="s">
        <v>54</v>
      </c>
      <c r="AE1" s="86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0"/>
      <c r="J2" s="282" t="s">
        <v>46</v>
      </c>
      <c r="K2" s="283"/>
      <c r="L2" s="271" t="s">
        <v>29</v>
      </c>
      <c r="M2" s="272"/>
      <c r="N2" s="53" t="s">
        <v>28</v>
      </c>
      <c r="O2" s="54" t="s">
        <v>46</v>
      </c>
      <c r="P2" s="271" t="s">
        <v>29</v>
      </c>
      <c r="Q2" s="272"/>
      <c r="R2" s="273" t="s">
        <v>28</v>
      </c>
      <c r="S2" s="274"/>
      <c r="T2" s="55" t="s">
        <v>6</v>
      </c>
      <c r="U2" s="56" t="s">
        <v>32</v>
      </c>
      <c r="V2" s="57" t="s">
        <v>32</v>
      </c>
      <c r="W2" s="292" t="s">
        <v>76</v>
      </c>
      <c r="X2" s="293"/>
      <c r="Y2" s="300"/>
      <c r="Z2" s="301"/>
      <c r="AA2" s="301"/>
      <c r="AB2" s="87" t="s">
        <v>55</v>
      </c>
      <c r="AC2" s="88" t="s">
        <v>56</v>
      </c>
      <c r="AD2" s="88" t="s">
        <v>44</v>
      </c>
      <c r="AE2" s="88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1">
        <v>1</v>
      </c>
      <c r="J3" s="239" t="s">
        <v>87</v>
      </c>
      <c r="K3" s="240"/>
      <c r="L3" s="261">
        <v>0.5368055555555555</v>
      </c>
      <c r="M3" s="262"/>
      <c r="N3" s="26">
        <v>657.7</v>
      </c>
      <c r="O3" s="8" t="s">
        <v>87</v>
      </c>
      <c r="P3" s="261">
        <v>0.7465277777777778</v>
      </c>
      <c r="Q3" s="262"/>
      <c r="R3" s="263">
        <v>662.7</v>
      </c>
      <c r="S3" s="264"/>
      <c r="T3" s="15">
        <f>IF(P3="","",IF(P3&lt;L3,P3+1,P3)-L3)</f>
        <v>0.20972222222222225</v>
      </c>
      <c r="U3" s="78">
        <f>IF(T3="","",(INT(((INT(T3*1440+1/60))+7)/15)*15)/60)</f>
        <v>5</v>
      </c>
      <c r="V3" s="44">
        <f>IF(R3="","",R3-N3)</f>
        <v>5</v>
      </c>
      <c r="W3" s="294" t="s">
        <v>95</v>
      </c>
      <c r="X3" s="295"/>
      <c r="Y3" s="302" t="s">
        <v>81</v>
      </c>
      <c r="Z3" s="303"/>
      <c r="AA3" s="303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41"/>
      <c r="K4" s="242"/>
      <c r="L4" s="265"/>
      <c r="M4" s="266"/>
      <c r="N4" s="27"/>
      <c r="O4" s="16"/>
      <c r="P4" s="265"/>
      <c r="Q4" s="266"/>
      <c r="R4" s="267"/>
      <c r="S4" s="268"/>
      <c r="T4" s="15" t="str">
        <f>IF(P4="","",IF(P4&lt;L4,P4+1,P4)-L4)</f>
        <v/>
      </c>
      <c r="U4" s="78" t="str">
        <f>IF(T4="","",(INT(((INT(T4*1440+1/60))+7)/15)*15)/60)</f>
        <v/>
      </c>
      <c r="V4" s="44" t="str">
        <f>IF(R4="","",R4-N4)</f>
        <v/>
      </c>
      <c r="W4" s="296"/>
      <c r="X4" s="297"/>
      <c r="Y4" s="302"/>
      <c r="Z4" s="303"/>
      <c r="AA4" s="303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43"/>
      <c r="K5" s="244"/>
      <c r="L5" s="275"/>
      <c r="M5" s="276"/>
      <c r="N5" s="28"/>
      <c r="O5" s="17"/>
      <c r="P5" s="275"/>
      <c r="Q5" s="276"/>
      <c r="R5" s="277"/>
      <c r="S5" s="278"/>
      <c r="T5" s="15" t="str">
        <f>IF(P5="","",IF(P5&lt;L5,P5+1,P5)-L5)</f>
        <v/>
      </c>
      <c r="U5" s="78" t="str">
        <f>IF(T5="","",(INT(((INT(T5*1440+1/60))+7)/15)*15)/60)</f>
        <v/>
      </c>
      <c r="V5" s="44" t="str">
        <f>IF(R5="","",R5-N5)</f>
        <v/>
      </c>
      <c r="W5" s="298"/>
      <c r="X5" s="299"/>
      <c r="Y5" s="304" t="s">
        <v>80</v>
      </c>
      <c r="Z5" s="305"/>
      <c r="AA5" s="305"/>
      <c r="AB5" s="3"/>
      <c r="AC5" s="3"/>
      <c r="AD5" s="3"/>
    </row>
    <row r="6" spans="1:30" ht="11.1" customHeight="1">
      <c r="A6" s="257" t="s">
        <v>73</v>
      </c>
      <c r="B6" s="258"/>
      <c r="C6" s="286" t="s">
        <v>5</v>
      </c>
      <c r="D6" s="306"/>
      <c r="E6" s="306"/>
      <c r="F6" s="306"/>
      <c r="G6" s="306"/>
      <c r="H6" s="287"/>
      <c r="I6" s="235" t="s">
        <v>21</v>
      </c>
      <c r="J6" s="236"/>
      <c r="K6" s="286" t="s">
        <v>33</v>
      </c>
      <c r="L6" s="287"/>
      <c r="M6" s="286" t="s">
        <v>34</v>
      </c>
      <c r="N6" s="287"/>
      <c r="P6" s="286"/>
      <c r="Q6" s="306"/>
      <c r="R6" s="287"/>
      <c r="S6" s="286"/>
      <c r="T6" s="287"/>
      <c r="U6" s="315" t="s">
        <v>42</v>
      </c>
      <c r="V6" s="316"/>
      <c r="W6" s="82" t="s">
        <v>38</v>
      </c>
      <c r="X6" s="286" t="s">
        <v>66</v>
      </c>
      <c r="Y6" s="306"/>
      <c r="Z6" s="306"/>
      <c r="AA6" s="307"/>
      <c r="AB6" s="3"/>
      <c r="AC6" s="33"/>
      <c r="AD6" s="33"/>
    </row>
    <row r="7" spans="1:30" ht="15.75" customHeight="1">
      <c r="A7" s="259" t="s">
        <v>88</v>
      </c>
      <c r="B7" s="218"/>
      <c r="C7" s="329" t="s">
        <v>104</v>
      </c>
      <c r="D7" s="330"/>
      <c r="E7" s="330"/>
      <c r="F7" s="330"/>
      <c r="G7" s="330"/>
      <c r="H7" s="331"/>
      <c r="I7" s="284" t="s">
        <v>89</v>
      </c>
      <c r="J7" s="285"/>
      <c r="K7" s="288">
        <v>165</v>
      </c>
      <c r="L7" s="289"/>
      <c r="M7" s="255" t="s">
        <v>90</v>
      </c>
      <c r="N7" s="256"/>
      <c r="P7" s="269"/>
      <c r="Q7" s="317"/>
      <c r="R7" s="270"/>
      <c r="S7" s="269"/>
      <c r="T7" s="270"/>
      <c r="U7" s="49">
        <v>9</v>
      </c>
      <c r="V7" s="50">
        <v>18</v>
      </c>
      <c r="W7" s="70" t="s">
        <v>96</v>
      </c>
      <c r="X7" s="312" t="s">
        <v>102</v>
      </c>
      <c r="Y7" s="313"/>
      <c r="Z7" s="313"/>
      <c r="AA7" s="314"/>
      <c r="AB7" s="7"/>
      <c r="AC7" s="3"/>
      <c r="AD7" s="3"/>
    </row>
    <row r="8" spans="1:30" ht="11.1" customHeight="1">
      <c r="A8" s="250" t="s">
        <v>26</v>
      </c>
      <c r="B8" s="193"/>
      <c r="C8" s="180" t="s">
        <v>0</v>
      </c>
      <c r="D8" s="193"/>
      <c r="E8" s="37" t="s">
        <v>51</v>
      </c>
      <c r="H8" s="92"/>
      <c r="I8" s="181"/>
      <c r="J8" s="193"/>
      <c r="K8" s="235" t="s">
        <v>27</v>
      </c>
      <c r="L8" s="236"/>
      <c r="M8" s="210" t="s">
        <v>22</v>
      </c>
      <c r="N8" s="211"/>
      <c r="O8" s="212"/>
      <c r="P8" s="210" t="s">
        <v>79</v>
      </c>
      <c r="Q8" s="211"/>
      <c r="R8" s="212"/>
      <c r="S8" s="180"/>
      <c r="T8" s="193"/>
      <c r="U8" s="205" t="s">
        <v>41</v>
      </c>
      <c r="V8" s="206"/>
      <c r="W8" s="82" t="s">
        <v>39</v>
      </c>
      <c r="X8" s="207" t="s">
        <v>10</v>
      </c>
      <c r="Y8" s="208"/>
      <c r="Z8" s="208"/>
      <c r="AA8" s="209"/>
      <c r="AB8" s="3"/>
      <c r="AC8" s="33"/>
      <c r="AD8" s="33"/>
    </row>
    <row r="9" spans="1:30" ht="16.5" customHeight="1">
      <c r="A9" s="251">
        <v>42867</v>
      </c>
      <c r="B9" s="252"/>
      <c r="C9" s="253" t="str">
        <f>IF(ISBLANK(A9)," ",CONCATENATE(TEXT(MOD(YEAR(A9),100),"00"),"-",TEXT(INT(A9)+1-DATEVALUE(CONCATENATE("1-Jan-",YEAR(A9))),"000")))</f>
        <v>17-132</v>
      </c>
      <c r="D9" s="254"/>
      <c r="E9" s="46">
        <v>27</v>
      </c>
      <c r="H9" s="93"/>
      <c r="I9" s="227"/>
      <c r="J9" s="228"/>
      <c r="K9" s="332"/>
      <c r="L9" s="333"/>
      <c r="M9" s="216"/>
      <c r="N9" s="217"/>
      <c r="O9" s="218"/>
      <c r="P9" s="216" t="s">
        <v>99</v>
      </c>
      <c r="Q9" s="217"/>
      <c r="R9" s="218"/>
      <c r="S9" s="327" t="s">
        <v>43</v>
      </c>
      <c r="T9" s="328"/>
      <c r="U9" s="47">
        <v>4</v>
      </c>
      <c r="V9" s="48">
        <v>4</v>
      </c>
      <c r="W9" s="70" t="s">
        <v>97</v>
      </c>
      <c r="X9" s="320" t="s">
        <v>43</v>
      </c>
      <c r="Y9" s="321"/>
      <c r="Z9" s="321"/>
      <c r="AA9" s="322"/>
      <c r="AB9" s="199"/>
      <c r="AC9" s="199"/>
      <c r="AD9" s="199"/>
    </row>
    <row r="10" spans="1:30" ht="11.1" customHeight="1">
      <c r="A10" s="207" t="s">
        <v>72</v>
      </c>
      <c r="B10" s="208"/>
      <c r="C10" s="208"/>
      <c r="D10" s="208"/>
      <c r="E10" s="246"/>
      <c r="F10" s="207" t="s">
        <v>3</v>
      </c>
      <c r="G10" s="246"/>
      <c r="H10" s="35" t="s">
        <v>11</v>
      </c>
      <c r="I10" s="180" t="s">
        <v>1</v>
      </c>
      <c r="J10" s="193"/>
      <c r="K10" s="76" t="s">
        <v>13</v>
      </c>
      <c r="L10" s="225" t="s">
        <v>70</v>
      </c>
      <c r="M10" s="226"/>
      <c r="N10" s="34" t="s">
        <v>17</v>
      </c>
      <c r="O10" s="34" t="s">
        <v>36</v>
      </c>
      <c r="P10" s="180" t="s">
        <v>58</v>
      </c>
      <c r="Q10" s="181"/>
      <c r="R10" s="193"/>
      <c r="S10" s="77" t="s">
        <v>57</v>
      </c>
      <c r="T10" s="66" t="s">
        <v>98</v>
      </c>
      <c r="U10" s="200" t="s">
        <v>37</v>
      </c>
      <c r="V10" s="201"/>
      <c r="W10" s="82" t="s">
        <v>68</v>
      </c>
      <c r="X10" s="180" t="s">
        <v>52</v>
      </c>
      <c r="Y10" s="181"/>
      <c r="Z10" s="181"/>
      <c r="AA10" s="182"/>
      <c r="AB10" s="3"/>
      <c r="AC10" s="33"/>
      <c r="AD10" s="33"/>
    </row>
    <row r="11" spans="1:30" ht="15.75" customHeight="1">
      <c r="A11" s="202" t="s">
        <v>106</v>
      </c>
      <c r="B11" s="203"/>
      <c r="C11" s="203"/>
      <c r="D11" s="203"/>
      <c r="E11" s="245"/>
      <c r="F11" s="318" t="s">
        <v>91</v>
      </c>
      <c r="G11" s="319"/>
      <c r="H11" s="95" t="s">
        <v>87</v>
      </c>
      <c r="I11" s="233" t="s">
        <v>43</v>
      </c>
      <c r="J11" s="234"/>
      <c r="K11" s="94">
        <v>-5</v>
      </c>
      <c r="L11" s="194">
        <v>3400</v>
      </c>
      <c r="M11" s="195"/>
      <c r="N11" s="96">
        <v>140</v>
      </c>
      <c r="O11" s="95" t="s">
        <v>43</v>
      </c>
      <c r="P11" s="194">
        <v>100</v>
      </c>
      <c r="Q11" s="195"/>
      <c r="R11" s="326"/>
      <c r="S11" s="96">
        <v>2</v>
      </c>
      <c r="T11" s="97">
        <v>0.623</v>
      </c>
      <c r="U11" s="98">
        <v>30.07</v>
      </c>
      <c r="V11" s="99">
        <v>30.02</v>
      </c>
      <c r="W11" s="79"/>
      <c r="X11" s="202" t="s">
        <v>43</v>
      </c>
      <c r="Y11" s="203"/>
      <c r="Z11" s="203"/>
      <c r="AA11" s="204"/>
      <c r="AB11" s="32"/>
      <c r="AC11" s="32"/>
      <c r="AD11" s="32"/>
    </row>
    <row r="12" spans="1:30" ht="11.1" customHeight="1">
      <c r="A12" s="250" t="s">
        <v>83</v>
      </c>
      <c r="B12" s="181"/>
      <c r="C12" s="193"/>
      <c r="D12" s="180" t="s">
        <v>84</v>
      </c>
      <c r="E12" s="181"/>
      <c r="F12" s="181"/>
      <c r="G12" s="193"/>
      <c r="H12" s="180" t="s">
        <v>85</v>
      </c>
      <c r="I12" s="181"/>
      <c r="J12" s="181"/>
      <c r="K12" s="193"/>
      <c r="L12" s="180" t="s">
        <v>86</v>
      </c>
      <c r="M12" s="181"/>
      <c r="N12" s="181"/>
      <c r="O12" s="193"/>
      <c r="P12" s="183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  <c r="AB12" s="32"/>
      <c r="AC12" s="32"/>
      <c r="AD12" s="32"/>
    </row>
    <row r="13" spans="1:30" ht="15.75" customHeight="1" thickBot="1">
      <c r="A13" s="247" t="s">
        <v>92</v>
      </c>
      <c r="B13" s="248"/>
      <c r="C13" s="249"/>
      <c r="D13" s="248" t="s">
        <v>43</v>
      </c>
      <c r="E13" s="248"/>
      <c r="F13" s="248"/>
      <c r="G13" s="249"/>
      <c r="H13" s="219" t="s">
        <v>93</v>
      </c>
      <c r="I13" s="220"/>
      <c r="J13" s="220"/>
      <c r="K13" s="221"/>
      <c r="L13" s="279" t="s">
        <v>43</v>
      </c>
      <c r="M13" s="280"/>
      <c r="N13" s="280"/>
      <c r="O13" s="281"/>
      <c r="P13" s="186" t="s">
        <v>43</v>
      </c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8"/>
      <c r="AB13" s="32"/>
      <c r="AC13" s="32"/>
      <c r="AD13" s="32"/>
    </row>
    <row r="14" spans="1:30" ht="11.1" customHeight="1">
      <c r="A14" s="72" t="s">
        <v>53</v>
      </c>
      <c r="B14" s="136" t="s">
        <v>67</v>
      </c>
      <c r="C14" s="137"/>
      <c r="D14" s="137"/>
      <c r="E14" s="138"/>
      <c r="F14" s="139" t="s">
        <v>40</v>
      </c>
      <c r="G14" s="140"/>
      <c r="H14" s="74" t="s">
        <v>61</v>
      </c>
      <c r="I14" s="141" t="s">
        <v>75</v>
      </c>
      <c r="J14" s="142"/>
      <c r="K14" s="141" t="s">
        <v>62</v>
      </c>
      <c r="L14" s="143"/>
      <c r="M14" s="143"/>
      <c r="N14" s="142"/>
      <c r="O14" s="144" t="s">
        <v>63</v>
      </c>
      <c r="P14" s="139"/>
      <c r="Q14" s="139"/>
      <c r="R14" s="140"/>
      <c r="S14" s="144" t="s">
        <v>64</v>
      </c>
      <c r="T14" s="139"/>
      <c r="U14" s="139"/>
      <c r="V14" s="140"/>
      <c r="W14" s="144" t="s">
        <v>2</v>
      </c>
      <c r="X14" s="139"/>
      <c r="Y14" s="140"/>
      <c r="Z14" s="144" t="s">
        <v>65</v>
      </c>
      <c r="AA14" s="145"/>
      <c r="AB14" s="32"/>
      <c r="AC14" s="32"/>
      <c r="AD14" s="32"/>
    </row>
    <row r="15" spans="1:30" ht="15.75" customHeight="1" thickBot="1">
      <c r="A15" s="73" t="s">
        <v>107</v>
      </c>
      <c r="B15" s="146" t="s">
        <v>108</v>
      </c>
      <c r="C15" s="147"/>
      <c r="D15" s="147"/>
      <c r="E15" s="148"/>
      <c r="F15" s="149" t="s">
        <v>94</v>
      </c>
      <c r="G15" s="150"/>
      <c r="H15" s="75" t="s">
        <v>100</v>
      </c>
      <c r="I15" s="151">
        <v>1.8</v>
      </c>
      <c r="J15" s="152"/>
      <c r="K15" s="153" t="s">
        <v>113</v>
      </c>
      <c r="L15" s="154"/>
      <c r="M15" s="154"/>
      <c r="N15" s="155"/>
      <c r="O15" s="153" t="s">
        <v>125</v>
      </c>
      <c r="P15" s="154"/>
      <c r="Q15" s="154"/>
      <c r="R15" s="155"/>
      <c r="S15" s="156" t="s">
        <v>124</v>
      </c>
      <c r="T15" s="156"/>
      <c r="U15" s="156"/>
      <c r="V15" s="150"/>
      <c r="W15" s="149" t="s">
        <v>93</v>
      </c>
      <c r="X15" s="156"/>
      <c r="Y15" s="150"/>
      <c r="Z15" s="149" t="s">
        <v>101</v>
      </c>
      <c r="AA15" s="157"/>
      <c r="AB15" s="32"/>
      <c r="AC15" s="32"/>
      <c r="AD15" s="32"/>
    </row>
    <row r="16" spans="1:29" ht="11.1" customHeight="1">
      <c r="A16" s="72" t="s">
        <v>109</v>
      </c>
      <c r="B16" s="136" t="s">
        <v>67</v>
      </c>
      <c r="C16" s="137"/>
      <c r="D16" s="137"/>
      <c r="E16" s="138"/>
      <c r="F16" s="139" t="s">
        <v>40</v>
      </c>
      <c r="G16" s="140"/>
      <c r="H16" s="135" t="s">
        <v>61</v>
      </c>
      <c r="I16" s="141" t="s">
        <v>75</v>
      </c>
      <c r="J16" s="142"/>
      <c r="K16" s="141" t="s">
        <v>62</v>
      </c>
      <c r="L16" s="143"/>
      <c r="M16" s="143"/>
      <c r="N16" s="142"/>
      <c r="O16" s="144" t="s">
        <v>63</v>
      </c>
      <c r="P16" s="139"/>
      <c r="Q16" s="139"/>
      <c r="R16" s="140"/>
      <c r="S16" s="144" t="s">
        <v>64</v>
      </c>
      <c r="T16" s="139"/>
      <c r="U16" s="139"/>
      <c r="V16" s="140"/>
      <c r="W16" s="144" t="s">
        <v>2</v>
      </c>
      <c r="X16" s="139"/>
      <c r="Y16" s="140"/>
      <c r="Z16" s="144" t="s">
        <v>65</v>
      </c>
      <c r="AA16" s="145"/>
      <c r="AB16" s="32"/>
      <c r="AC16" s="4"/>
    </row>
    <row r="17" spans="1:29" ht="15.75" customHeight="1" thickBot="1">
      <c r="A17" s="73" t="s">
        <v>112</v>
      </c>
      <c r="B17" s="146" t="s">
        <v>111</v>
      </c>
      <c r="C17" s="147"/>
      <c r="D17" s="147"/>
      <c r="E17" s="148"/>
      <c r="F17" s="149" t="s">
        <v>43</v>
      </c>
      <c r="G17" s="150"/>
      <c r="H17" s="134" t="s">
        <v>43</v>
      </c>
      <c r="I17" s="151" t="s">
        <v>43</v>
      </c>
      <c r="J17" s="152"/>
      <c r="K17" s="153" t="s">
        <v>121</v>
      </c>
      <c r="L17" s="154"/>
      <c r="M17" s="154"/>
      <c r="N17" s="155"/>
      <c r="O17" s="153" t="s">
        <v>122</v>
      </c>
      <c r="P17" s="154"/>
      <c r="Q17" s="154"/>
      <c r="R17" s="155"/>
      <c r="S17" s="156" t="s">
        <v>43</v>
      </c>
      <c r="T17" s="156"/>
      <c r="U17" s="156"/>
      <c r="V17" s="150"/>
      <c r="W17" s="149" t="s">
        <v>93</v>
      </c>
      <c r="X17" s="156"/>
      <c r="Y17" s="150"/>
      <c r="Z17" s="149" t="s">
        <v>101</v>
      </c>
      <c r="AA17" s="157"/>
      <c r="AB17" s="32"/>
      <c r="AC17" s="4"/>
    </row>
    <row r="18" spans="1:29" ht="18" customHeight="1">
      <c r="A18" s="38" t="s">
        <v>19</v>
      </c>
      <c r="B18" s="222" t="s">
        <v>47</v>
      </c>
      <c r="C18" s="224"/>
      <c r="D18" s="222" t="s">
        <v>8</v>
      </c>
      <c r="E18" s="224"/>
      <c r="F18" s="222" t="s">
        <v>25</v>
      </c>
      <c r="G18" s="224"/>
      <c r="H18" s="222" t="s">
        <v>13</v>
      </c>
      <c r="I18" s="223"/>
      <c r="J18" s="224"/>
      <c r="K18" s="39" t="s">
        <v>7</v>
      </c>
      <c r="L18" s="191" t="s">
        <v>16</v>
      </c>
      <c r="M18" s="192"/>
      <c r="N18" s="40" t="s">
        <v>17</v>
      </c>
      <c r="O18" s="40" t="s">
        <v>35</v>
      </c>
      <c r="P18" s="191" t="s">
        <v>4</v>
      </c>
      <c r="Q18" s="308"/>
      <c r="R18" s="308"/>
      <c r="S18" s="308"/>
      <c r="T18" s="308"/>
      <c r="U18" s="308"/>
      <c r="V18" s="308"/>
      <c r="W18" s="308"/>
      <c r="X18" s="308"/>
      <c r="Y18" s="192"/>
      <c r="Z18" s="40" t="s">
        <v>19</v>
      </c>
      <c r="AA18" s="80"/>
      <c r="AB18" s="198" t="s">
        <v>77</v>
      </c>
      <c r="AC18" s="4"/>
    </row>
    <row r="19" spans="1:29" ht="18" customHeight="1" thickBot="1">
      <c r="A19" s="41" t="s">
        <v>23</v>
      </c>
      <c r="B19" s="67" t="s">
        <v>74</v>
      </c>
      <c r="C19" s="89" t="s">
        <v>78</v>
      </c>
      <c r="D19" s="62" t="s">
        <v>12</v>
      </c>
      <c r="E19" s="45" t="s">
        <v>14</v>
      </c>
      <c r="F19" s="62" t="s">
        <v>24</v>
      </c>
      <c r="G19" s="45" t="s">
        <v>15</v>
      </c>
      <c r="H19" s="62" t="s">
        <v>9</v>
      </c>
      <c r="I19" s="229" t="s">
        <v>15</v>
      </c>
      <c r="J19" s="190"/>
      <c r="K19" s="42" t="s">
        <v>48</v>
      </c>
      <c r="L19" s="189" t="s">
        <v>71</v>
      </c>
      <c r="M19" s="190"/>
      <c r="N19" s="43" t="s">
        <v>50</v>
      </c>
      <c r="O19" s="43" t="s">
        <v>49</v>
      </c>
      <c r="P19" s="309"/>
      <c r="Q19" s="310"/>
      <c r="R19" s="310"/>
      <c r="S19" s="310"/>
      <c r="T19" s="310"/>
      <c r="U19" s="310"/>
      <c r="V19" s="310"/>
      <c r="W19" s="310"/>
      <c r="X19" s="310"/>
      <c r="Y19" s="311"/>
      <c r="Z19" s="81" t="s">
        <v>18</v>
      </c>
      <c r="AA19" s="80" t="s">
        <v>20</v>
      </c>
      <c r="AB19" s="198"/>
      <c r="AC19" s="4"/>
    </row>
    <row r="20" spans="1:29" ht="18" customHeight="1" thickTop="1">
      <c r="A20" s="64"/>
      <c r="B20" s="29"/>
      <c r="C20" s="9"/>
      <c r="D20" s="20"/>
      <c r="E20" s="19"/>
      <c r="F20" s="23"/>
      <c r="G20" s="36"/>
      <c r="H20" s="68">
        <v>0.5437500000000001</v>
      </c>
      <c r="I20" s="196">
        <v>0.5472222222222222</v>
      </c>
      <c r="J20" s="197"/>
      <c r="K20" s="10"/>
      <c r="L20" s="230"/>
      <c r="M20" s="231"/>
      <c r="N20" s="18"/>
      <c r="O20" s="30"/>
      <c r="P20" s="323" t="s">
        <v>110</v>
      </c>
      <c r="Q20" s="324"/>
      <c r="R20" s="324"/>
      <c r="S20" s="324"/>
      <c r="T20" s="324"/>
      <c r="U20" s="324"/>
      <c r="V20" s="324"/>
      <c r="W20" s="324"/>
      <c r="X20" s="324"/>
      <c r="Y20" s="325"/>
      <c r="Z20" s="83"/>
      <c r="AA20" s="91"/>
      <c r="AB20" s="90">
        <f>IF(H20="",0,IF(I20="",0,I20-H20))</f>
        <v>0.003472222222222099</v>
      </c>
      <c r="AC20" s="4"/>
    </row>
    <row r="21" spans="1:29" ht="18" customHeight="1">
      <c r="A21" s="65"/>
      <c r="B21" s="29"/>
      <c r="C21" s="9"/>
      <c r="D21" s="23"/>
      <c r="E21" s="19"/>
      <c r="F21" s="23"/>
      <c r="G21" s="36"/>
      <c r="H21" s="69">
        <v>0.5701388888888889</v>
      </c>
      <c r="I21" s="165">
        <v>0.5715277777777777</v>
      </c>
      <c r="J21" s="166"/>
      <c r="K21" s="10"/>
      <c r="L21" s="167"/>
      <c r="M21" s="168"/>
      <c r="N21" s="12"/>
      <c r="O21" s="31"/>
      <c r="P21" s="176" t="s">
        <v>103</v>
      </c>
      <c r="Q21" s="177"/>
      <c r="R21" s="177"/>
      <c r="S21" s="177"/>
      <c r="T21" s="177"/>
      <c r="U21" s="177"/>
      <c r="V21" s="177"/>
      <c r="W21" s="177"/>
      <c r="X21" s="177"/>
      <c r="Y21" s="178"/>
      <c r="Z21" s="24"/>
      <c r="AA21" s="25"/>
      <c r="AB21" s="90">
        <f aca="true" t="shared" si="0" ref="AB21:AB39">IF(H21="",0,IF(I21="",0,I21-H21))</f>
        <v>0.001388888888888884</v>
      </c>
      <c r="AC21" s="4"/>
    </row>
    <row r="22" spans="1:29" ht="18" customHeight="1">
      <c r="A22" s="65" t="s">
        <v>126</v>
      </c>
      <c r="B22" s="21">
        <v>10</v>
      </c>
      <c r="C22" s="22"/>
      <c r="D22" s="23">
        <v>1</v>
      </c>
      <c r="E22" s="19">
        <v>92</v>
      </c>
      <c r="F22" s="23">
        <v>0</v>
      </c>
      <c r="G22" s="36">
        <v>56.7</v>
      </c>
      <c r="H22" s="68">
        <v>0.5736111111111112</v>
      </c>
      <c r="I22" s="165">
        <v>0.5833333333333334</v>
      </c>
      <c r="J22" s="166"/>
      <c r="K22" s="10" t="s">
        <v>114</v>
      </c>
      <c r="L22" s="167">
        <v>4810</v>
      </c>
      <c r="M22" s="168"/>
      <c r="N22" s="11">
        <v>140</v>
      </c>
      <c r="O22" s="31">
        <v>100</v>
      </c>
      <c r="P22" s="173"/>
      <c r="Q22" s="174"/>
      <c r="R22" s="174"/>
      <c r="S22" s="174"/>
      <c r="T22" s="174"/>
      <c r="U22" s="174"/>
      <c r="V22" s="174"/>
      <c r="W22" s="174"/>
      <c r="X22" s="174"/>
      <c r="Y22" s="175"/>
      <c r="Z22" s="24">
        <v>20</v>
      </c>
      <c r="AA22" s="25">
        <v>0.96</v>
      </c>
      <c r="AB22" s="90">
        <f t="shared" si="0"/>
        <v>0.009722222222222188</v>
      </c>
      <c r="AC22" s="4"/>
    </row>
    <row r="23" spans="1:29" ht="18" customHeight="1">
      <c r="A23" s="65"/>
      <c r="B23" s="21">
        <v>9</v>
      </c>
      <c r="C23" s="22"/>
      <c r="D23" s="23">
        <v>92</v>
      </c>
      <c r="E23" s="19">
        <v>1</v>
      </c>
      <c r="F23" s="23">
        <v>56.7</v>
      </c>
      <c r="G23" s="133">
        <v>0</v>
      </c>
      <c r="H23" s="69">
        <v>0.5847222222222223</v>
      </c>
      <c r="I23" s="165">
        <v>0.59375</v>
      </c>
      <c r="J23" s="166"/>
      <c r="K23" s="10" t="s">
        <v>115</v>
      </c>
      <c r="L23" s="167">
        <v>4810</v>
      </c>
      <c r="M23" s="168"/>
      <c r="N23" s="11">
        <v>140</v>
      </c>
      <c r="O23" s="31"/>
      <c r="P23" s="213"/>
      <c r="Q23" s="214"/>
      <c r="R23" s="214"/>
      <c r="S23" s="214"/>
      <c r="T23" s="214"/>
      <c r="U23" s="214"/>
      <c r="V23" s="214"/>
      <c r="W23" s="214"/>
      <c r="X23" s="214"/>
      <c r="Y23" s="215"/>
      <c r="Z23" s="24">
        <v>18</v>
      </c>
      <c r="AA23" s="25">
        <v>1.1</v>
      </c>
      <c r="AB23" s="90">
        <f t="shared" si="0"/>
        <v>0.009027777777777746</v>
      </c>
      <c r="AC23" s="4"/>
    </row>
    <row r="24" spans="1:29" ht="18" customHeight="1">
      <c r="A24" s="65"/>
      <c r="B24" s="29">
        <v>9</v>
      </c>
      <c r="C24" s="22"/>
      <c r="D24" s="23">
        <v>1</v>
      </c>
      <c r="E24" s="19">
        <v>10</v>
      </c>
      <c r="F24" s="23">
        <v>0</v>
      </c>
      <c r="G24" s="36">
        <v>5.6</v>
      </c>
      <c r="H24" s="69">
        <v>0.5965277777777778</v>
      </c>
      <c r="I24" s="165">
        <v>0.5979166666666667</v>
      </c>
      <c r="J24" s="166"/>
      <c r="K24" s="10" t="s">
        <v>116</v>
      </c>
      <c r="L24" s="167">
        <v>4810</v>
      </c>
      <c r="M24" s="168"/>
      <c r="N24" s="11">
        <v>140</v>
      </c>
      <c r="O24" s="31"/>
      <c r="P24" s="173" t="s">
        <v>105</v>
      </c>
      <c r="Q24" s="174"/>
      <c r="R24" s="174"/>
      <c r="S24" s="174"/>
      <c r="T24" s="174"/>
      <c r="U24" s="174"/>
      <c r="V24" s="174"/>
      <c r="W24" s="174"/>
      <c r="X24" s="174"/>
      <c r="Y24" s="175"/>
      <c r="Z24" s="24">
        <v>18</v>
      </c>
      <c r="AA24" s="25">
        <v>1.1</v>
      </c>
      <c r="AB24" s="90">
        <f t="shared" si="0"/>
        <v>0.001388888888888884</v>
      </c>
      <c r="AC24" s="4"/>
    </row>
    <row r="25" spans="1:29" ht="18" customHeight="1">
      <c r="A25" s="65"/>
      <c r="B25" s="21">
        <v>8</v>
      </c>
      <c r="C25" s="22"/>
      <c r="D25" s="23">
        <v>1</v>
      </c>
      <c r="E25" s="19">
        <v>92</v>
      </c>
      <c r="F25" s="23">
        <v>0</v>
      </c>
      <c r="G25" s="36">
        <v>56.7</v>
      </c>
      <c r="H25" s="69">
        <v>0.6020833333333333</v>
      </c>
      <c r="I25" s="165">
        <v>0.6118055555555556</v>
      </c>
      <c r="J25" s="166"/>
      <c r="K25" s="10" t="s">
        <v>117</v>
      </c>
      <c r="L25" s="167">
        <v>4820</v>
      </c>
      <c r="M25" s="168"/>
      <c r="N25" s="11">
        <v>138</v>
      </c>
      <c r="O25" s="31"/>
      <c r="P25" s="173"/>
      <c r="Q25" s="174"/>
      <c r="R25" s="174"/>
      <c r="S25" s="174"/>
      <c r="T25" s="174"/>
      <c r="U25" s="174"/>
      <c r="V25" s="174"/>
      <c r="W25" s="174"/>
      <c r="X25" s="174"/>
      <c r="Y25" s="175"/>
      <c r="Z25" s="24">
        <v>17</v>
      </c>
      <c r="AA25" s="25">
        <v>1.1</v>
      </c>
      <c r="AB25" s="90">
        <f t="shared" si="0"/>
        <v>0.009722222222222299</v>
      </c>
      <c r="AC25" s="4"/>
    </row>
    <row r="26" spans="1:29" ht="18" customHeight="1">
      <c r="A26" s="65"/>
      <c r="B26" s="21">
        <v>7</v>
      </c>
      <c r="C26" s="22"/>
      <c r="D26" s="23">
        <v>92</v>
      </c>
      <c r="E26" s="19">
        <v>1</v>
      </c>
      <c r="F26" s="23">
        <v>56.7</v>
      </c>
      <c r="G26" s="36">
        <v>0</v>
      </c>
      <c r="H26" s="69">
        <v>0.6131944444444445</v>
      </c>
      <c r="I26" s="165">
        <v>0.6229166666666667</v>
      </c>
      <c r="J26" s="166"/>
      <c r="K26" s="10" t="s">
        <v>115</v>
      </c>
      <c r="L26" s="167">
        <v>4805</v>
      </c>
      <c r="M26" s="168"/>
      <c r="N26" s="11">
        <v>138</v>
      </c>
      <c r="O26" s="31"/>
      <c r="P26" s="173"/>
      <c r="Q26" s="174"/>
      <c r="R26" s="174"/>
      <c r="S26" s="174"/>
      <c r="T26" s="174"/>
      <c r="U26" s="174"/>
      <c r="V26" s="174"/>
      <c r="W26" s="174"/>
      <c r="X26" s="174"/>
      <c r="Y26" s="175"/>
      <c r="Z26" s="24">
        <v>19</v>
      </c>
      <c r="AA26" s="25">
        <v>0.99</v>
      </c>
      <c r="AB26" s="90">
        <f t="shared" si="0"/>
        <v>0.009722222222222188</v>
      </c>
      <c r="AC26" s="4"/>
    </row>
    <row r="27" spans="1:28" ht="18" customHeight="1">
      <c r="A27" s="65"/>
      <c r="B27" s="29">
        <v>6</v>
      </c>
      <c r="C27" s="22"/>
      <c r="D27" s="23">
        <v>1</v>
      </c>
      <c r="E27" s="19">
        <v>92</v>
      </c>
      <c r="F27" s="23">
        <v>0</v>
      </c>
      <c r="G27" s="36">
        <v>56.7</v>
      </c>
      <c r="H27" s="69">
        <v>0.625</v>
      </c>
      <c r="I27" s="165">
        <v>0.6347222222222222</v>
      </c>
      <c r="J27" s="166"/>
      <c r="K27" s="10" t="s">
        <v>116</v>
      </c>
      <c r="L27" s="167">
        <v>4825</v>
      </c>
      <c r="M27" s="168"/>
      <c r="N27" s="11">
        <v>140</v>
      </c>
      <c r="O27" s="31"/>
      <c r="P27" s="173"/>
      <c r="Q27" s="174"/>
      <c r="R27" s="174"/>
      <c r="S27" s="174"/>
      <c r="T27" s="174"/>
      <c r="U27" s="174"/>
      <c r="V27" s="174"/>
      <c r="W27" s="174"/>
      <c r="X27" s="174"/>
      <c r="Y27" s="175"/>
      <c r="Z27" s="24">
        <v>18</v>
      </c>
      <c r="AA27" s="25">
        <v>1</v>
      </c>
      <c r="AB27" s="90">
        <f t="shared" si="0"/>
        <v>0.009722222222222188</v>
      </c>
    </row>
    <row r="28" spans="1:28" ht="18" customHeight="1">
      <c r="A28" s="65"/>
      <c r="B28" s="21">
        <v>5</v>
      </c>
      <c r="C28" s="22"/>
      <c r="D28" s="23">
        <v>92</v>
      </c>
      <c r="E28" s="19">
        <v>1</v>
      </c>
      <c r="F28" s="23">
        <v>56.7</v>
      </c>
      <c r="G28" s="36">
        <v>0</v>
      </c>
      <c r="H28" s="69">
        <v>0.6361111111111112</v>
      </c>
      <c r="I28" s="165">
        <v>0.6458333333333334</v>
      </c>
      <c r="J28" s="166"/>
      <c r="K28" s="10" t="s">
        <v>118</v>
      </c>
      <c r="L28" s="167">
        <v>4765</v>
      </c>
      <c r="M28" s="168"/>
      <c r="N28" s="11">
        <v>139</v>
      </c>
      <c r="O28" s="31"/>
      <c r="P28" s="173"/>
      <c r="Q28" s="174"/>
      <c r="R28" s="174"/>
      <c r="S28" s="174"/>
      <c r="T28" s="174"/>
      <c r="U28" s="174"/>
      <c r="V28" s="174"/>
      <c r="W28" s="174"/>
      <c r="X28" s="174"/>
      <c r="Y28" s="175"/>
      <c r="Z28" s="24">
        <v>19</v>
      </c>
      <c r="AA28" s="25">
        <v>0.9</v>
      </c>
      <c r="AB28" s="90">
        <f t="shared" si="0"/>
        <v>0.009722222222222188</v>
      </c>
    </row>
    <row r="29" spans="1:28" ht="18" customHeight="1">
      <c r="A29" s="65"/>
      <c r="B29" s="21">
        <v>4</v>
      </c>
      <c r="C29" s="22"/>
      <c r="D29" s="23">
        <v>1</v>
      </c>
      <c r="E29" s="19">
        <v>60</v>
      </c>
      <c r="F29" s="23">
        <v>0</v>
      </c>
      <c r="G29" s="36">
        <v>36.8</v>
      </c>
      <c r="H29" s="69">
        <v>0.65</v>
      </c>
      <c r="I29" s="165">
        <v>0.65625</v>
      </c>
      <c r="J29" s="166"/>
      <c r="K29" s="10" t="s">
        <v>117</v>
      </c>
      <c r="L29" s="167">
        <v>4770</v>
      </c>
      <c r="M29" s="168"/>
      <c r="N29" s="11">
        <v>139</v>
      </c>
      <c r="O29" s="31"/>
      <c r="P29" s="173"/>
      <c r="Q29" s="174"/>
      <c r="R29" s="174"/>
      <c r="S29" s="174"/>
      <c r="T29" s="174"/>
      <c r="U29" s="174"/>
      <c r="V29" s="174"/>
      <c r="W29" s="174"/>
      <c r="X29" s="174"/>
      <c r="Y29" s="175"/>
      <c r="Z29" s="24">
        <v>17</v>
      </c>
      <c r="AA29" s="25">
        <v>1</v>
      </c>
      <c r="AB29" s="90">
        <f t="shared" si="0"/>
        <v>0.006249999999999978</v>
      </c>
    </row>
    <row r="30" spans="1:28" ht="18" customHeight="1">
      <c r="A30" s="65"/>
      <c r="B30" s="29">
        <v>3</v>
      </c>
      <c r="C30" s="22"/>
      <c r="D30" s="23">
        <v>60</v>
      </c>
      <c r="E30" s="19">
        <v>1</v>
      </c>
      <c r="F30" s="23">
        <v>36.8</v>
      </c>
      <c r="G30" s="36">
        <v>0</v>
      </c>
      <c r="H30" s="69">
        <v>0.6583333333333333</v>
      </c>
      <c r="I30" s="165">
        <v>0.6645833333333333</v>
      </c>
      <c r="J30" s="166"/>
      <c r="K30" s="10" t="s">
        <v>118</v>
      </c>
      <c r="L30" s="167">
        <v>4825</v>
      </c>
      <c r="M30" s="168"/>
      <c r="N30" s="11">
        <v>141</v>
      </c>
      <c r="O30" s="31"/>
      <c r="P30" s="173"/>
      <c r="Q30" s="174"/>
      <c r="R30" s="174"/>
      <c r="S30" s="174"/>
      <c r="T30" s="174"/>
      <c r="U30" s="174"/>
      <c r="V30" s="174"/>
      <c r="W30" s="174"/>
      <c r="X30" s="174"/>
      <c r="Y30" s="175"/>
      <c r="Z30" s="24">
        <v>16</v>
      </c>
      <c r="AA30" s="25">
        <v>1.1</v>
      </c>
      <c r="AB30" s="90">
        <f t="shared" si="0"/>
        <v>0.006249999999999978</v>
      </c>
    </row>
    <row r="31" spans="1:28" ht="18" customHeight="1">
      <c r="A31" s="65"/>
      <c r="B31" s="21">
        <v>2</v>
      </c>
      <c r="C31" s="22"/>
      <c r="D31" s="23">
        <v>1</v>
      </c>
      <c r="E31" s="19">
        <v>28</v>
      </c>
      <c r="F31" s="23">
        <v>0</v>
      </c>
      <c r="G31" s="36">
        <v>16.8</v>
      </c>
      <c r="H31" s="69">
        <v>0.6687500000000001</v>
      </c>
      <c r="I31" s="165">
        <v>0.6722222222222222</v>
      </c>
      <c r="J31" s="166"/>
      <c r="K31" s="10" t="s">
        <v>116</v>
      </c>
      <c r="L31" s="167">
        <v>4815</v>
      </c>
      <c r="M31" s="168"/>
      <c r="N31" s="11">
        <v>138</v>
      </c>
      <c r="O31" s="31"/>
      <c r="P31" s="173"/>
      <c r="Q31" s="174"/>
      <c r="R31" s="174"/>
      <c r="S31" s="174"/>
      <c r="T31" s="174"/>
      <c r="U31" s="174"/>
      <c r="V31" s="174"/>
      <c r="W31" s="174"/>
      <c r="X31" s="174"/>
      <c r="Y31" s="175"/>
      <c r="Z31" s="24">
        <v>16</v>
      </c>
      <c r="AA31" s="25">
        <v>1.2</v>
      </c>
      <c r="AB31" s="90">
        <f t="shared" si="0"/>
        <v>0.003472222222222099</v>
      </c>
    </row>
    <row r="32" spans="1:28" ht="18" customHeight="1">
      <c r="A32" s="65"/>
      <c r="B32" s="21">
        <v>1</v>
      </c>
      <c r="C32" s="22"/>
      <c r="D32" s="23">
        <v>28</v>
      </c>
      <c r="E32" s="19">
        <v>1</v>
      </c>
      <c r="F32" s="23">
        <v>16.8</v>
      </c>
      <c r="G32" s="36">
        <v>0</v>
      </c>
      <c r="H32" s="69">
        <v>0.6736111111111112</v>
      </c>
      <c r="I32" s="165">
        <v>0.6763888888888889</v>
      </c>
      <c r="J32" s="166"/>
      <c r="K32" s="10" t="s">
        <v>118</v>
      </c>
      <c r="L32" s="167">
        <v>4805</v>
      </c>
      <c r="M32" s="168"/>
      <c r="N32" s="11">
        <v>137</v>
      </c>
      <c r="O32" s="31"/>
      <c r="P32" s="173"/>
      <c r="Q32" s="174"/>
      <c r="R32" s="174"/>
      <c r="S32" s="174"/>
      <c r="T32" s="174"/>
      <c r="U32" s="174"/>
      <c r="V32" s="174"/>
      <c r="W32" s="174"/>
      <c r="X32" s="174"/>
      <c r="Y32" s="175"/>
      <c r="Z32" s="24">
        <v>16</v>
      </c>
      <c r="AA32" s="25">
        <v>1.2</v>
      </c>
      <c r="AB32" s="90">
        <f t="shared" si="0"/>
        <v>0.002777777777777768</v>
      </c>
    </row>
    <row r="33" spans="1:28" ht="18" customHeight="1">
      <c r="A33" s="65" t="s">
        <v>127</v>
      </c>
      <c r="B33" s="29">
        <v>2</v>
      </c>
      <c r="C33" s="22"/>
      <c r="D33" s="23">
        <v>1</v>
      </c>
      <c r="E33" s="19">
        <v>27</v>
      </c>
      <c r="F33" s="23">
        <v>0</v>
      </c>
      <c r="G33" s="36">
        <v>16.2</v>
      </c>
      <c r="H33" s="69">
        <v>0.6805555555555555</v>
      </c>
      <c r="I33" s="165">
        <v>0.6833333333333332</v>
      </c>
      <c r="J33" s="166"/>
      <c r="K33" s="10" t="s">
        <v>119</v>
      </c>
      <c r="L33" s="167">
        <v>4210</v>
      </c>
      <c r="M33" s="168"/>
      <c r="N33" s="11">
        <v>138</v>
      </c>
      <c r="O33" s="31"/>
      <c r="P33" s="173"/>
      <c r="Q33" s="174"/>
      <c r="R33" s="174"/>
      <c r="S33" s="174"/>
      <c r="T33" s="174"/>
      <c r="U33" s="174"/>
      <c r="V33" s="174"/>
      <c r="W33" s="174"/>
      <c r="X33" s="174"/>
      <c r="Y33" s="175"/>
      <c r="Z33" s="24">
        <v>17</v>
      </c>
      <c r="AA33" s="25">
        <v>1.1</v>
      </c>
      <c r="AB33" s="90">
        <f t="shared" si="0"/>
        <v>0.002777777777777768</v>
      </c>
    </row>
    <row r="34" spans="1:28" ht="18" customHeight="1">
      <c r="A34" s="65" t="s">
        <v>126</v>
      </c>
      <c r="B34" s="21">
        <v>11</v>
      </c>
      <c r="C34" s="22"/>
      <c r="D34" s="23">
        <v>92</v>
      </c>
      <c r="E34" s="19">
        <v>1</v>
      </c>
      <c r="F34" s="23">
        <v>56.7</v>
      </c>
      <c r="G34" s="36">
        <v>0</v>
      </c>
      <c r="H34" s="69">
        <v>0.6902777777777778</v>
      </c>
      <c r="I34" s="165">
        <v>0.7000000000000001</v>
      </c>
      <c r="J34" s="166"/>
      <c r="K34" s="10" t="s">
        <v>118</v>
      </c>
      <c r="L34" s="167">
        <v>4815</v>
      </c>
      <c r="M34" s="168"/>
      <c r="N34" s="11">
        <v>139</v>
      </c>
      <c r="O34" s="31"/>
      <c r="P34" s="173"/>
      <c r="Q34" s="174"/>
      <c r="R34" s="174"/>
      <c r="S34" s="174"/>
      <c r="T34" s="174"/>
      <c r="U34" s="174"/>
      <c r="V34" s="174"/>
      <c r="W34" s="174"/>
      <c r="X34" s="174"/>
      <c r="Y34" s="175"/>
      <c r="Z34" s="24">
        <v>18</v>
      </c>
      <c r="AA34" s="25">
        <v>1.1</v>
      </c>
      <c r="AB34" s="90">
        <f t="shared" si="0"/>
        <v>0.009722222222222299</v>
      </c>
    </row>
    <row r="35" spans="1:28" ht="18" customHeight="1">
      <c r="A35" s="65"/>
      <c r="B35" s="21">
        <v>12</v>
      </c>
      <c r="C35" s="22"/>
      <c r="D35" s="23">
        <v>1</v>
      </c>
      <c r="E35" s="19">
        <v>92</v>
      </c>
      <c r="F35" s="23">
        <v>0</v>
      </c>
      <c r="G35" s="36">
        <v>56.7</v>
      </c>
      <c r="H35" s="69">
        <v>0.7013888888888888</v>
      </c>
      <c r="I35" s="165">
        <v>0.7111111111111111</v>
      </c>
      <c r="J35" s="166"/>
      <c r="K35" s="10" t="s">
        <v>120</v>
      </c>
      <c r="L35" s="167">
        <v>4790</v>
      </c>
      <c r="M35" s="168"/>
      <c r="N35" s="11">
        <v>138</v>
      </c>
      <c r="O35" s="31"/>
      <c r="P35" s="173"/>
      <c r="Q35" s="174"/>
      <c r="R35" s="174"/>
      <c r="S35" s="174"/>
      <c r="T35" s="174"/>
      <c r="U35" s="174"/>
      <c r="V35" s="174"/>
      <c r="W35" s="174"/>
      <c r="X35" s="174"/>
      <c r="Y35" s="175"/>
      <c r="Z35" s="24">
        <v>17</v>
      </c>
      <c r="AA35" s="25">
        <v>1.3</v>
      </c>
      <c r="AB35" s="90">
        <f t="shared" si="0"/>
        <v>0.009722222222222299</v>
      </c>
    </row>
    <row r="36" spans="1:28" ht="18" customHeight="1">
      <c r="A36" s="65"/>
      <c r="B36" s="29"/>
      <c r="C36" s="22"/>
      <c r="D36" s="23"/>
      <c r="E36" s="19"/>
      <c r="F36" s="23"/>
      <c r="G36" s="36"/>
      <c r="H36" s="69">
        <v>0.7138888888888889</v>
      </c>
      <c r="I36" s="165">
        <v>0.7152777777777778</v>
      </c>
      <c r="J36" s="166"/>
      <c r="K36" s="10"/>
      <c r="L36" s="167"/>
      <c r="M36" s="168"/>
      <c r="N36" s="11"/>
      <c r="O36" s="31"/>
      <c r="P36" s="173" t="s">
        <v>103</v>
      </c>
      <c r="Q36" s="174"/>
      <c r="R36" s="174"/>
      <c r="S36" s="174"/>
      <c r="T36" s="174"/>
      <c r="U36" s="174"/>
      <c r="V36" s="174"/>
      <c r="W36" s="174"/>
      <c r="X36" s="174"/>
      <c r="Y36" s="175"/>
      <c r="Z36" s="24"/>
      <c r="AA36" s="25"/>
      <c r="AB36" s="90">
        <f t="shared" si="0"/>
        <v>0.001388888888888884</v>
      </c>
    </row>
    <row r="37" spans="1:28" ht="18" customHeight="1">
      <c r="A37" s="65"/>
      <c r="B37" s="21"/>
      <c r="C37" s="22"/>
      <c r="D37" s="23"/>
      <c r="E37" s="19"/>
      <c r="F37" s="23"/>
      <c r="G37" s="36"/>
      <c r="H37" s="69">
        <v>0.7388888888888889</v>
      </c>
      <c r="I37" s="165">
        <v>0.7423611111111111</v>
      </c>
      <c r="J37" s="166"/>
      <c r="K37" s="10"/>
      <c r="L37" s="167"/>
      <c r="M37" s="168"/>
      <c r="N37" s="11"/>
      <c r="O37" s="31"/>
      <c r="P37" s="179" t="s">
        <v>123</v>
      </c>
      <c r="Q37" s="174"/>
      <c r="R37" s="174"/>
      <c r="S37" s="174"/>
      <c r="T37" s="174"/>
      <c r="U37" s="174"/>
      <c r="V37" s="174"/>
      <c r="W37" s="174"/>
      <c r="X37" s="174"/>
      <c r="Y37" s="175"/>
      <c r="Z37" s="24"/>
      <c r="AA37" s="25"/>
      <c r="AB37" s="90">
        <f t="shared" si="0"/>
        <v>0.00347222222222221</v>
      </c>
    </row>
    <row r="38" spans="1:28" ht="18" customHeight="1">
      <c r="A38" s="101"/>
      <c r="B38" s="102"/>
      <c r="C38" s="103"/>
      <c r="D38" s="107"/>
      <c r="E38" s="108"/>
      <c r="F38" s="107"/>
      <c r="G38" s="109"/>
      <c r="H38" s="110"/>
      <c r="I38" s="169"/>
      <c r="J38" s="170"/>
      <c r="K38" s="111"/>
      <c r="L38" s="171"/>
      <c r="M38" s="172"/>
      <c r="N38" s="112"/>
      <c r="O38" s="104"/>
      <c r="P38" s="176"/>
      <c r="Q38" s="177"/>
      <c r="R38" s="177"/>
      <c r="S38" s="177"/>
      <c r="T38" s="177"/>
      <c r="U38" s="177"/>
      <c r="V38" s="177"/>
      <c r="W38" s="177"/>
      <c r="X38" s="177"/>
      <c r="Y38" s="178"/>
      <c r="Z38" s="105"/>
      <c r="AA38" s="106"/>
      <c r="AB38" s="90">
        <f t="shared" si="0"/>
        <v>0</v>
      </c>
    </row>
    <row r="39" spans="1:28" ht="18" customHeight="1">
      <c r="A39" s="101"/>
      <c r="B39" s="113"/>
      <c r="C39" s="103"/>
      <c r="D39" s="114"/>
      <c r="E39" s="115"/>
      <c r="F39" s="114"/>
      <c r="G39" s="116"/>
      <c r="H39" s="117"/>
      <c r="I39" s="169"/>
      <c r="J39" s="170"/>
      <c r="K39" s="118"/>
      <c r="L39" s="171"/>
      <c r="M39" s="172"/>
      <c r="N39" s="119"/>
      <c r="O39" s="104"/>
      <c r="P39" s="176"/>
      <c r="Q39" s="177"/>
      <c r="R39" s="177"/>
      <c r="S39" s="177"/>
      <c r="T39" s="177"/>
      <c r="U39" s="177"/>
      <c r="V39" s="177"/>
      <c r="W39" s="177"/>
      <c r="X39" s="177"/>
      <c r="Y39" s="178"/>
      <c r="Z39" s="105"/>
      <c r="AA39" s="106"/>
      <c r="AB39" s="90">
        <f t="shared" si="0"/>
        <v>0</v>
      </c>
    </row>
    <row r="40" spans="1:28" ht="12">
      <c r="A40" s="101"/>
      <c r="B40" s="113"/>
      <c r="C40" s="103"/>
      <c r="D40" s="114"/>
      <c r="E40" s="115"/>
      <c r="F40" s="114"/>
      <c r="G40" s="116"/>
      <c r="H40" s="117"/>
      <c r="I40" s="169"/>
      <c r="J40" s="170"/>
      <c r="K40" s="118"/>
      <c r="L40" s="171"/>
      <c r="M40" s="172"/>
      <c r="N40" s="119"/>
      <c r="O40" s="104"/>
      <c r="P40" s="176"/>
      <c r="Q40" s="177"/>
      <c r="R40" s="177"/>
      <c r="S40" s="177"/>
      <c r="T40" s="177"/>
      <c r="U40" s="177"/>
      <c r="V40" s="177"/>
      <c r="W40" s="177"/>
      <c r="X40" s="177"/>
      <c r="Y40" s="178"/>
      <c r="Z40" s="105"/>
      <c r="AA40" s="106"/>
      <c r="AB40" s="90">
        <f aca="true" t="shared" si="1" ref="AB40">IF(H40="",0,IF(I40="",0,I40-H40))</f>
        <v>0</v>
      </c>
    </row>
    <row r="41" spans="1:28" ht="12.75" thickBot="1">
      <c r="A41" s="121"/>
      <c r="B41" s="122"/>
      <c r="C41" s="123"/>
      <c r="D41" s="124"/>
      <c r="E41" s="125"/>
      <c r="F41" s="124"/>
      <c r="G41" s="126"/>
      <c r="H41" s="127"/>
      <c r="I41" s="158"/>
      <c r="J41" s="159"/>
      <c r="K41" s="128"/>
      <c r="L41" s="160"/>
      <c r="M41" s="161"/>
      <c r="N41" s="129"/>
      <c r="O41" s="130"/>
      <c r="P41" s="162"/>
      <c r="Q41" s="163"/>
      <c r="R41" s="163"/>
      <c r="S41" s="163"/>
      <c r="T41" s="163"/>
      <c r="U41" s="163"/>
      <c r="V41" s="163"/>
      <c r="W41" s="163"/>
      <c r="X41" s="163"/>
      <c r="Y41" s="164"/>
      <c r="Z41" s="131"/>
      <c r="AA41" s="132"/>
      <c r="AB41" s="120">
        <f aca="true" t="shared" si="2" ref="AB41">IF(H41="",0,IF(I41="",0,I41-H41))</f>
        <v>0</v>
      </c>
    </row>
  </sheetData>
  <sheetProtection password="CB63" sheet="1" objects="1" scenarios="1" formatCells="0" insertHyperlinks="0"/>
  <mergeCells count="192">
    <mergeCell ref="D18:E18"/>
    <mergeCell ref="P18:Y19"/>
    <mergeCell ref="I33:J33"/>
    <mergeCell ref="L33:M33"/>
    <mergeCell ref="F18:G18"/>
    <mergeCell ref="B18:C18"/>
    <mergeCell ref="X7:AA7"/>
    <mergeCell ref="U6:V6"/>
    <mergeCell ref="P6:R6"/>
    <mergeCell ref="P7:R7"/>
    <mergeCell ref="S6:T6"/>
    <mergeCell ref="F10:G10"/>
    <mergeCell ref="F11:G11"/>
    <mergeCell ref="X9:AA9"/>
    <mergeCell ref="P20:Y20"/>
    <mergeCell ref="P11:R11"/>
    <mergeCell ref="S9:T9"/>
    <mergeCell ref="C6:H6"/>
    <mergeCell ref="C7:H7"/>
    <mergeCell ref="K8:L8"/>
    <mergeCell ref="K9:L9"/>
    <mergeCell ref="I32:J32"/>
    <mergeCell ref="L29:M29"/>
    <mergeCell ref="L23:M23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L2:M2"/>
    <mergeCell ref="L3:M3"/>
    <mergeCell ref="L4:M4"/>
    <mergeCell ref="L5:M5"/>
    <mergeCell ref="L13:O13"/>
    <mergeCell ref="J2:K2"/>
    <mergeCell ref="I7:J7"/>
    <mergeCell ref="K6:L6"/>
    <mergeCell ref="K7:L7"/>
    <mergeCell ref="M6:N6"/>
    <mergeCell ref="I8:J8"/>
    <mergeCell ref="O1:S1"/>
    <mergeCell ref="P3:Q3"/>
    <mergeCell ref="R3:S3"/>
    <mergeCell ref="P4:Q4"/>
    <mergeCell ref="R4:S4"/>
    <mergeCell ref="S7:T7"/>
    <mergeCell ref="P2:Q2"/>
    <mergeCell ref="R2:S2"/>
    <mergeCell ref="P8:R8"/>
    <mergeCell ref="P5:Q5"/>
    <mergeCell ref="R5:S5"/>
    <mergeCell ref="D1:G1"/>
    <mergeCell ref="F15:G15"/>
    <mergeCell ref="I11:J11"/>
    <mergeCell ref="F14:G14"/>
    <mergeCell ref="I6:J6"/>
    <mergeCell ref="J1:N1"/>
    <mergeCell ref="J3:K3"/>
    <mergeCell ref="J4:K4"/>
    <mergeCell ref="J5:K5"/>
    <mergeCell ref="B15:E15"/>
    <mergeCell ref="A11:E11"/>
    <mergeCell ref="A10:E10"/>
    <mergeCell ref="A13:C13"/>
    <mergeCell ref="D13:G13"/>
    <mergeCell ref="A12:C12"/>
    <mergeCell ref="A9:B9"/>
    <mergeCell ref="A8:B8"/>
    <mergeCell ref="C9:D9"/>
    <mergeCell ref="D12:G12"/>
    <mergeCell ref="C8:D8"/>
    <mergeCell ref="B14:E14"/>
    <mergeCell ref="M7:N7"/>
    <mergeCell ref="A6:B6"/>
    <mergeCell ref="A7:B7"/>
    <mergeCell ref="L30:M30"/>
    <mergeCell ref="P9:R9"/>
    <mergeCell ref="K14:N14"/>
    <mergeCell ref="O14:R14"/>
    <mergeCell ref="H13:K13"/>
    <mergeCell ref="I26:J26"/>
    <mergeCell ref="I27:J27"/>
    <mergeCell ref="I10:J10"/>
    <mergeCell ref="I14:J14"/>
    <mergeCell ref="I15:J15"/>
    <mergeCell ref="H18:J18"/>
    <mergeCell ref="L21:M21"/>
    <mergeCell ref="L10:M10"/>
    <mergeCell ref="I9:J9"/>
    <mergeCell ref="M9:O9"/>
    <mergeCell ref="I21:J21"/>
    <mergeCell ref="I19:J19"/>
    <mergeCell ref="L22:M22"/>
    <mergeCell ref="L12:O12"/>
    <mergeCell ref="L20:M20"/>
    <mergeCell ref="P10:R10"/>
    <mergeCell ref="O15:R15"/>
    <mergeCell ref="P28:Y28"/>
    <mergeCell ref="L27:M27"/>
    <mergeCell ref="L28:M28"/>
    <mergeCell ref="AB18:AB19"/>
    <mergeCell ref="AB9:AD9"/>
    <mergeCell ref="U10:V10"/>
    <mergeCell ref="X11:AA11"/>
    <mergeCell ref="W15:Y15"/>
    <mergeCell ref="S14:V14"/>
    <mergeCell ref="S15:V15"/>
    <mergeCell ref="S8:T8"/>
    <mergeCell ref="U8:V8"/>
    <mergeCell ref="W14:Y14"/>
    <mergeCell ref="X8:AA8"/>
    <mergeCell ref="M8:O8"/>
    <mergeCell ref="P21:Y21"/>
    <mergeCell ref="P22:Y22"/>
    <mergeCell ref="P23:Y23"/>
    <mergeCell ref="P24:Y24"/>
    <mergeCell ref="L32:M32"/>
    <mergeCell ref="I30:J30"/>
    <mergeCell ref="I31:J31"/>
    <mergeCell ref="L31:M31"/>
    <mergeCell ref="L25:M25"/>
    <mergeCell ref="Z14:AA14"/>
    <mergeCell ref="X10:AA10"/>
    <mergeCell ref="P12:AA12"/>
    <mergeCell ref="P13:AA13"/>
    <mergeCell ref="Z15:AA15"/>
    <mergeCell ref="L19:M19"/>
    <mergeCell ref="K15:N15"/>
    <mergeCell ref="L18:M18"/>
    <mergeCell ref="I23:J23"/>
    <mergeCell ref="I24:J24"/>
    <mergeCell ref="I28:J28"/>
    <mergeCell ref="I29:J29"/>
    <mergeCell ref="H12:K12"/>
    <mergeCell ref="L11:M11"/>
    <mergeCell ref="I20:J20"/>
    <mergeCell ref="I22:J22"/>
    <mergeCell ref="I25:J25"/>
    <mergeCell ref="L24:M24"/>
    <mergeCell ref="L26:M26"/>
    <mergeCell ref="P32:Y32"/>
    <mergeCell ref="P38:Y38"/>
    <mergeCell ref="P25:Y25"/>
    <mergeCell ref="P26:Y26"/>
    <mergeCell ref="P27:Y27"/>
    <mergeCell ref="P36:Y36"/>
    <mergeCell ref="P29:Y29"/>
    <mergeCell ref="P30:Y30"/>
    <mergeCell ref="P31:Y31"/>
    <mergeCell ref="P33:Y33"/>
    <mergeCell ref="P34:Y34"/>
    <mergeCell ref="I41:J41"/>
    <mergeCell ref="L41:M41"/>
    <mergeCell ref="P41:Y41"/>
    <mergeCell ref="I34:J34"/>
    <mergeCell ref="L34:M34"/>
    <mergeCell ref="I38:J38"/>
    <mergeCell ref="L38:M38"/>
    <mergeCell ref="I39:J39"/>
    <mergeCell ref="L39:M39"/>
    <mergeCell ref="I36:J36"/>
    <mergeCell ref="L36:M36"/>
    <mergeCell ref="I37:J37"/>
    <mergeCell ref="L37:M37"/>
    <mergeCell ref="I35:J35"/>
    <mergeCell ref="L35:M35"/>
    <mergeCell ref="P35:Y35"/>
    <mergeCell ref="I40:J40"/>
    <mergeCell ref="L40:M40"/>
    <mergeCell ref="P40:Y40"/>
    <mergeCell ref="P39:Y39"/>
    <mergeCell ref="P37:Y37"/>
    <mergeCell ref="B16:E16"/>
    <mergeCell ref="F16:G16"/>
    <mergeCell ref="I16:J16"/>
    <mergeCell ref="K16:N16"/>
    <mergeCell ref="O16:R16"/>
    <mergeCell ref="S16:V16"/>
    <mergeCell ref="W16:Y16"/>
    <mergeCell ref="Z16:AA16"/>
    <mergeCell ref="B17:E17"/>
    <mergeCell ref="F17:G17"/>
    <mergeCell ref="I17:J17"/>
    <mergeCell ref="K17:N17"/>
    <mergeCell ref="O17:R17"/>
    <mergeCell ref="S17:V17"/>
    <mergeCell ref="W17:Y17"/>
    <mergeCell ref="Z17:AA17"/>
  </mergeCells>
  <conditionalFormatting sqref="O20:P20 K20:K39 L21:L39">
    <cfRule type="cellIs" priority="139" dxfId="1" operator="equal" stopIfTrue="1">
      <formula>0</formula>
    </cfRule>
  </conditionalFormatting>
  <conditionalFormatting sqref="C20:D20 C21:C39">
    <cfRule type="cellIs" priority="140" dxfId="0" operator="equal" stopIfTrue="1">
      <formula>0</formula>
    </cfRule>
    <cfRule type="cellIs" priority="141" operator="notEqual" stopIfTrue="1">
      <formula>0</formula>
    </cfRule>
  </conditionalFormatting>
  <conditionalFormatting sqref="K40:L40">
    <cfRule type="cellIs" priority="70" dxfId="1" operator="equal" stopIfTrue="1">
      <formula>0</formula>
    </cfRule>
  </conditionalFormatting>
  <conditionalFormatting sqref="C40">
    <cfRule type="cellIs" priority="71" dxfId="0" operator="equal" stopIfTrue="1">
      <formula>0</formula>
    </cfRule>
    <cfRule type="cellIs" priority="72" operator="notEqual" stopIfTrue="1">
      <formula>0</formula>
    </cfRule>
  </conditionalFormatting>
  <conditionalFormatting sqref="K41:L41">
    <cfRule type="cellIs" priority="67" dxfId="1" operator="equal" stopIfTrue="1">
      <formula>0</formula>
    </cfRule>
  </conditionalFormatting>
  <conditionalFormatting sqref="C41">
    <cfRule type="cellIs" priority="68" dxfId="0" operator="equal" stopIfTrue="1">
      <formula>0</formula>
    </cfRule>
    <cfRule type="cellIs" priority="69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 Z17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_x000a_EST = -5_x000a_CST = -6_x000a_MST = -7_x000a_PST = -8_x000a_Daylight Savings +1" sqref="K11"/>
    <dataValidation type="list" allowBlank="1" sqref="M7:N7">
      <formula1>"LN-200, FMU-300,AIMU"</formula1>
    </dataValidation>
    <dataValidation allowBlank="1" sqref="P13:AA13 S15:V15 S17:V17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_x000a_This is the distance from_x000a_the Tip of the Center Pole_x000a_to the Base where the_x000a_antenna screws onto._x000a_Company normal is 1.8m" sqref="I14:J14 I16:J16"/>
    <dataValidation type="list" allowBlank="1" sqref="H13:O13 W15:Y15 W17:Y17">
      <formula1>"Jason Flynn,Chris Acuña,Riley Forsyth,Jonathan Spencer,Jacob Amundson,Chris Fought,Eric Mueller,Adam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Cahill,Randy Green,=-=-=-=-=-=-=-=-=-=,"</formula1>
    </dataValidation>
    <dataValidation type="list" allowBlank="1" sqref="F11:G11">
      <formula1>"N62912,N76JN,N97HC,N88N,=-=-=-=-=-=-=-=-=-=,"</formula1>
    </dataValidation>
    <dataValidation type="list" allowBlank="1" sqref="K7:L7">
      <formula1>"165,216,=-=-=-=-=-=-=-=-=-=,"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2017-05-05T01:50:43Z</cp:lastPrinted>
  <dcterms:created xsi:type="dcterms:W3CDTF">2003-03-15T11:30:19Z</dcterms:created>
  <dcterms:modified xsi:type="dcterms:W3CDTF">2017-05-15T14:46:32Z</dcterms:modified>
  <cp:category>Acquisition Flight Logs</cp:category>
  <cp:version/>
  <cp:contentType/>
  <cp:contentStatus/>
  <cp:revision>1</cp:revision>
</cp:coreProperties>
</file>