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28800" windowHeight="14160"/>
  </bookViews>
  <sheets>
    <sheet name="Report" sheetId="5" r:id="rId1"/>
    <sheet name="Coordinates" sheetId="1" r:id="rId2"/>
    <sheet name="Non-vegetated" sheetId="3" r:id="rId3"/>
    <sheet name="Vegetated" sheetId="4" r:id="rId4"/>
  </sheets>
  <calcPr calcId="145621"/>
  <fileRecoveryPr autoRecover="0"/>
</workbook>
</file>

<file path=xl/calcChain.xml><?xml version="1.0" encoding="utf-8"?>
<calcChain xmlns="http://schemas.openxmlformats.org/spreadsheetml/2006/main">
  <c r="P3" i="4" l="1"/>
  <c r="Q3" i="4" s="1"/>
  <c r="P4" i="4"/>
  <c r="Q4" i="4" s="1"/>
  <c r="P5" i="4"/>
  <c r="Q5" i="4" s="1"/>
  <c r="P6" i="4"/>
  <c r="Q6" i="4" s="1"/>
  <c r="P7" i="4"/>
  <c r="Q7" i="4" s="1"/>
  <c r="P8" i="4"/>
  <c r="Q8" i="4" s="1"/>
  <c r="P9" i="4"/>
  <c r="Q9" i="4" s="1"/>
  <c r="P10" i="4"/>
  <c r="Q10" i="4" s="1"/>
  <c r="P11" i="4"/>
  <c r="Q11" i="4" s="1"/>
  <c r="P12" i="4"/>
  <c r="Q12" i="4" s="1"/>
  <c r="P13" i="4"/>
  <c r="Q13" i="4" s="1"/>
  <c r="P14" i="4"/>
  <c r="Q14" i="4" s="1"/>
  <c r="P15" i="4"/>
  <c r="Q15" i="4" s="1"/>
  <c r="P16" i="4"/>
  <c r="Q16" i="4" s="1"/>
  <c r="P17" i="4"/>
  <c r="Q17" i="4" s="1"/>
  <c r="P18" i="4"/>
  <c r="Q18" i="4" s="1"/>
  <c r="P19" i="4"/>
  <c r="Q19" i="4" s="1"/>
  <c r="P20" i="4"/>
  <c r="Q20" i="4" s="1"/>
  <c r="P21" i="4"/>
  <c r="Q21" i="4" s="1"/>
  <c r="P22" i="4"/>
  <c r="Q22" i="4" s="1"/>
  <c r="P23" i="4"/>
  <c r="Q23" i="4" s="1"/>
  <c r="P24" i="4"/>
  <c r="Q24" i="4" s="1"/>
  <c r="P25" i="4"/>
  <c r="Q25" i="4" s="1"/>
  <c r="P26" i="4"/>
  <c r="Q26" i="4" s="1"/>
  <c r="P27" i="4"/>
  <c r="Q27" i="4" s="1"/>
  <c r="P28" i="4"/>
  <c r="Q28" i="4" s="1"/>
  <c r="P29" i="4"/>
  <c r="Q29" i="4" s="1"/>
  <c r="P30" i="4"/>
  <c r="Q30" i="4" s="1"/>
  <c r="P31" i="4"/>
  <c r="Q31" i="4" s="1"/>
  <c r="P32" i="4"/>
  <c r="Q32" i="4" s="1"/>
  <c r="P33" i="4"/>
  <c r="Q33" i="4" s="1"/>
  <c r="P34" i="4"/>
  <c r="Q34" i="4" s="1"/>
  <c r="P35" i="4"/>
  <c r="Q35" i="4" s="1"/>
  <c r="P36" i="4"/>
  <c r="Q36" i="4" s="1"/>
  <c r="P37" i="4"/>
  <c r="Q37" i="4" s="1"/>
  <c r="P38" i="4"/>
  <c r="Q38" i="4" s="1"/>
  <c r="P39" i="4"/>
  <c r="Q39" i="4" s="1"/>
  <c r="P40" i="4"/>
  <c r="Q40" i="4" s="1"/>
  <c r="P41" i="4"/>
  <c r="Q41" i="4" s="1"/>
  <c r="P42" i="4"/>
  <c r="Q42" i="4" s="1"/>
  <c r="P43" i="4"/>
  <c r="Q43" i="4" s="1"/>
  <c r="P44" i="4"/>
  <c r="Q44" i="4" s="1"/>
  <c r="P45" i="4"/>
  <c r="Q45" i="4" s="1"/>
  <c r="P46" i="4"/>
  <c r="Q46" i="4" s="1"/>
  <c r="P47" i="4"/>
  <c r="Q47" i="4" s="1"/>
  <c r="P48" i="4"/>
  <c r="Q48" i="4" s="1"/>
  <c r="P49" i="4"/>
  <c r="Q49" i="4" s="1"/>
  <c r="P50" i="4"/>
  <c r="Q50" i="4" s="1"/>
  <c r="P51" i="4"/>
  <c r="Q51" i="4" s="1"/>
  <c r="P52" i="4"/>
  <c r="Q52" i="4" s="1"/>
  <c r="P53" i="4"/>
  <c r="Q53" i="4" s="1"/>
  <c r="P54" i="4"/>
  <c r="Q54" i="4" s="1"/>
  <c r="P55" i="4"/>
  <c r="Q55" i="4" s="1"/>
  <c r="P56" i="4"/>
  <c r="Q56" i="4" s="1"/>
  <c r="P57" i="4"/>
  <c r="Q57" i="4" s="1"/>
  <c r="P58" i="4"/>
  <c r="Q58" i="4" s="1"/>
  <c r="P59" i="4"/>
  <c r="Q59" i="4" s="1"/>
  <c r="P60" i="4"/>
  <c r="Q60" i="4" s="1"/>
  <c r="P61" i="4"/>
  <c r="Q61" i="4" s="1"/>
  <c r="P62" i="4"/>
  <c r="Q62" i="4" s="1"/>
  <c r="P63" i="4"/>
  <c r="Q63" i="4" s="1"/>
  <c r="W3" i="3"/>
  <c r="W4" i="3"/>
  <c r="W5" i="3"/>
  <c r="W6" i="3"/>
  <c r="W7" i="3"/>
  <c r="W8" i="3"/>
  <c r="W9" i="3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W32" i="3"/>
  <c r="W33" i="3"/>
  <c r="W34" i="3"/>
  <c r="W35" i="3"/>
  <c r="W36" i="3"/>
  <c r="W37" i="3"/>
  <c r="W38" i="3"/>
  <c r="W39" i="3"/>
  <c r="W40" i="3"/>
  <c r="W41" i="3"/>
  <c r="W42" i="3"/>
  <c r="W43" i="3"/>
  <c r="W44" i="3"/>
  <c r="W45" i="3"/>
  <c r="W46" i="3"/>
  <c r="W47" i="3"/>
  <c r="W48" i="3"/>
  <c r="W49" i="3"/>
  <c r="W50" i="3"/>
  <c r="W51" i="3"/>
  <c r="W52" i="3"/>
  <c r="W53" i="3"/>
  <c r="W54" i="3"/>
  <c r="W55" i="3"/>
  <c r="W56" i="3"/>
  <c r="W57" i="3"/>
  <c r="W58" i="3"/>
  <c r="W59" i="3"/>
  <c r="W60" i="3"/>
  <c r="W61" i="3"/>
  <c r="W62" i="3"/>
  <c r="W63" i="3"/>
  <c r="W64" i="3"/>
  <c r="W65" i="3"/>
  <c r="W66" i="3"/>
  <c r="W67" i="3"/>
  <c r="W68" i="3"/>
  <c r="W69" i="3"/>
  <c r="W70" i="3"/>
  <c r="W71" i="3"/>
  <c r="W72" i="3"/>
  <c r="W73" i="3"/>
  <c r="W74" i="3"/>
  <c r="W75" i="3"/>
  <c r="W76" i="3"/>
  <c r="W77" i="3"/>
  <c r="W78" i="3"/>
  <c r="W79" i="3"/>
  <c r="W80" i="3"/>
  <c r="W81" i="3"/>
  <c r="H3" i="4" l="1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82" i="1" l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3" i="1"/>
  <c r="E6" i="5" l="1"/>
  <c r="C7" i="5"/>
  <c r="C5" i="5"/>
  <c r="B7" i="5"/>
  <c r="B5" i="5"/>
  <c r="E7" i="5" l="1"/>
  <c r="C6" i="5" l="1"/>
  <c r="C3" i="5"/>
  <c r="D3" i="5" s="1"/>
  <c r="D5" i="5"/>
  <c r="C4" i="5"/>
  <c r="D4" i="5" s="1"/>
  <c r="B6" i="5"/>
  <c r="B4" i="5"/>
  <c r="B3" i="5"/>
  <c r="AB1" i="4" l="1"/>
</calcChain>
</file>

<file path=xl/sharedStrings.xml><?xml version="1.0" encoding="utf-8"?>
<sst xmlns="http://schemas.openxmlformats.org/spreadsheetml/2006/main" count="1077" uniqueCount="170">
  <si>
    <t>PointID</t>
  </si>
  <si>
    <t>Easting</t>
  </si>
  <si>
    <t>Northing</t>
  </si>
  <si>
    <t>KnownZ</t>
  </si>
  <si>
    <t>LaserZ</t>
  </si>
  <si>
    <t>Description</t>
  </si>
  <si>
    <t>DeltaZ</t>
  </si>
  <si>
    <t>ABS</t>
  </si>
  <si>
    <t>Non-vegetated Vertical Accuracy (NVA) Check Point Assessment (Point Cloud)</t>
  </si>
  <si>
    <t>Non-vegetated Vertical Accuracy (NVA) Check Point Assessment (Bare-Earth)</t>
  </si>
  <si>
    <t>Non-vegetated Vertical Accuracy (NVA) Check Point Assessment (DEM)</t>
  </si>
  <si>
    <t>DEMZ</t>
  </si>
  <si>
    <t>Vegetated Vertical Accuracy (VVA) Check Point Assessment (Bare Earth)</t>
  </si>
  <si>
    <t>5% Outlier Cutoff</t>
  </si>
  <si>
    <t># of Points</t>
  </si>
  <si>
    <t>RMSEz</t>
  </si>
  <si>
    <t>Broad Land Cover Type</t>
  </si>
  <si>
    <t>95% Confidence Level</t>
  </si>
  <si>
    <t>95th Percentile</t>
  </si>
  <si>
    <t>NVA of Point Cloud</t>
  </si>
  <si>
    <t>NVA of Bare Earth</t>
  </si>
  <si>
    <t>NVA of DEM</t>
  </si>
  <si>
    <t>VVA of Bare Earth</t>
  </si>
  <si>
    <t>Non-vegetated Vertical Accuracy (NVA) and Vegetated Vertical Accuracy (VVA)</t>
  </si>
  <si>
    <t>Vegetated Vertical Accuracy (VVA) Check Point Assessment (DEM)</t>
  </si>
  <si>
    <t>VVA of DEM</t>
  </si>
  <si>
    <t>Check Points</t>
  </si>
  <si>
    <t>BE102</t>
  </si>
  <si>
    <t>BE103</t>
  </si>
  <si>
    <t>BE104R</t>
  </si>
  <si>
    <t>BE105</t>
  </si>
  <si>
    <t>BE106</t>
  </si>
  <si>
    <t>BE107R</t>
  </si>
  <si>
    <t>BE108</t>
  </si>
  <si>
    <t>BE109</t>
  </si>
  <si>
    <t>BE111R</t>
  </si>
  <si>
    <t>BE112</t>
  </si>
  <si>
    <t>BE113</t>
  </si>
  <si>
    <t>BE114R</t>
  </si>
  <si>
    <t>BE115R</t>
  </si>
  <si>
    <t>BE116</t>
  </si>
  <si>
    <t>BE117</t>
  </si>
  <si>
    <t>BE118</t>
  </si>
  <si>
    <t>BE119</t>
  </si>
  <si>
    <t>BE120R</t>
  </si>
  <si>
    <t>BE121</t>
  </si>
  <si>
    <t>BE122</t>
  </si>
  <si>
    <t>BE123</t>
  </si>
  <si>
    <t>BE124</t>
  </si>
  <si>
    <t>BE125</t>
  </si>
  <si>
    <t>BE127R</t>
  </si>
  <si>
    <t>BE128</t>
  </si>
  <si>
    <t>BE129</t>
  </si>
  <si>
    <t>BE130</t>
  </si>
  <si>
    <t>BE130X</t>
  </si>
  <si>
    <t>BE131R</t>
  </si>
  <si>
    <t>BE132</t>
  </si>
  <si>
    <t>BE133</t>
  </si>
  <si>
    <t>BE134</t>
  </si>
  <si>
    <t>BE135</t>
  </si>
  <si>
    <t>BE136R</t>
  </si>
  <si>
    <t>BE137</t>
  </si>
  <si>
    <t>BE138R</t>
  </si>
  <si>
    <t>BE139</t>
  </si>
  <si>
    <t>BE140R</t>
  </si>
  <si>
    <t>BE141R</t>
  </si>
  <si>
    <t>BE142R</t>
  </si>
  <si>
    <t>BE144</t>
  </si>
  <si>
    <t>BE146</t>
  </si>
  <si>
    <t>BE147</t>
  </si>
  <si>
    <t>BE148</t>
  </si>
  <si>
    <t>BE148R</t>
  </si>
  <si>
    <t>BE149</t>
  </si>
  <si>
    <t>BE150R</t>
  </si>
  <si>
    <t>BE151</t>
  </si>
  <si>
    <t>BE152</t>
  </si>
  <si>
    <t>BE153</t>
  </si>
  <si>
    <t>BE154</t>
  </si>
  <si>
    <t>BE155</t>
  </si>
  <si>
    <t>BE156</t>
  </si>
  <si>
    <t>BE158</t>
  </si>
  <si>
    <t>BE161R</t>
  </si>
  <si>
    <t>BE162R</t>
  </si>
  <si>
    <t>BE163</t>
  </si>
  <si>
    <t>BE164</t>
  </si>
  <si>
    <t>BE165</t>
  </si>
  <si>
    <t>BE166</t>
  </si>
  <si>
    <t>BE167</t>
  </si>
  <si>
    <t>BE168</t>
  </si>
  <si>
    <t>BE169</t>
  </si>
  <si>
    <t>BE170</t>
  </si>
  <si>
    <t>BE171</t>
  </si>
  <si>
    <t>BE172R</t>
  </si>
  <si>
    <t>BE173R</t>
  </si>
  <si>
    <t>BE174</t>
  </si>
  <si>
    <t>BE175</t>
  </si>
  <si>
    <t>BE176R</t>
  </si>
  <si>
    <t>BE178R</t>
  </si>
  <si>
    <t>BE202R1</t>
  </si>
  <si>
    <t>BE207X</t>
  </si>
  <si>
    <t>BE220</t>
  </si>
  <si>
    <t>BE226R2</t>
  </si>
  <si>
    <t>BE239</t>
  </si>
  <si>
    <t>BE242</t>
  </si>
  <si>
    <t>BE257R2</t>
  </si>
  <si>
    <t>BE259R1</t>
  </si>
  <si>
    <t>Non-Vegetated</t>
  </si>
  <si>
    <t>VA201</t>
  </si>
  <si>
    <t>VA202R2</t>
  </si>
  <si>
    <t>VA203</t>
  </si>
  <si>
    <t>VA204</t>
  </si>
  <si>
    <t>VA205</t>
  </si>
  <si>
    <t>VA205X</t>
  </si>
  <si>
    <t>VA206R1</t>
  </si>
  <si>
    <t>VA207</t>
  </si>
  <si>
    <t>VA210R</t>
  </si>
  <si>
    <t>VA211R</t>
  </si>
  <si>
    <t>VA212R</t>
  </si>
  <si>
    <t>VA213R2</t>
  </si>
  <si>
    <t>VA214R1</t>
  </si>
  <si>
    <t>VA214R2</t>
  </si>
  <si>
    <t>VA215R2</t>
  </si>
  <si>
    <t>VA220X</t>
  </si>
  <si>
    <t>VA221X</t>
  </si>
  <si>
    <t>VA222R1</t>
  </si>
  <si>
    <t>VA222R2</t>
  </si>
  <si>
    <t>VA223R1</t>
  </si>
  <si>
    <t>VA223R2</t>
  </si>
  <si>
    <t>VA224</t>
  </si>
  <si>
    <t>VA224X</t>
  </si>
  <si>
    <t>VA225R1</t>
  </si>
  <si>
    <t>VA225R2</t>
  </si>
  <si>
    <t>VA226R1</t>
  </si>
  <si>
    <t>VA228R</t>
  </si>
  <si>
    <t>VA229</t>
  </si>
  <si>
    <t>VA230</t>
  </si>
  <si>
    <t>VA230X</t>
  </si>
  <si>
    <t>VA231R1</t>
  </si>
  <si>
    <t>VA231R2</t>
  </si>
  <si>
    <t>VA232R2</t>
  </si>
  <si>
    <t>VA235R1</t>
  </si>
  <si>
    <t>VA235R2</t>
  </si>
  <si>
    <t>VA237X</t>
  </si>
  <si>
    <t>VA238</t>
  </si>
  <si>
    <t>VA239X</t>
  </si>
  <si>
    <t>VA241R</t>
  </si>
  <si>
    <t>VA242X</t>
  </si>
  <si>
    <t>VA243X</t>
  </si>
  <si>
    <t>VA247R1</t>
  </si>
  <si>
    <t>VA247R2</t>
  </si>
  <si>
    <t>VA248</t>
  </si>
  <si>
    <t>VA249</t>
  </si>
  <si>
    <t>VA250</t>
  </si>
  <si>
    <t>VA251</t>
  </si>
  <si>
    <t>VA251R1</t>
  </si>
  <si>
    <t>VA252</t>
  </si>
  <si>
    <t>VA252R1</t>
  </si>
  <si>
    <t>VA253R1</t>
  </si>
  <si>
    <t>VA253R2</t>
  </si>
  <si>
    <t>VA254R1</t>
  </si>
  <si>
    <t>VA255</t>
  </si>
  <si>
    <t>VA255X</t>
  </si>
  <si>
    <t>VA256</t>
  </si>
  <si>
    <t>VA256X</t>
  </si>
  <si>
    <t>VA257R1</t>
  </si>
  <si>
    <t>VA259R2</t>
  </si>
  <si>
    <t>VA260R1</t>
  </si>
  <si>
    <t>VA261R</t>
  </si>
  <si>
    <t>Vegetated</t>
  </si>
  <si>
    <t>Vegetated Vertical Accuracy (VVA) 5% Outliers &gt; 95th Percentile (0.373m)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</si>
</sst>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4" x14ac:knownFonts="1">
    <font>
      <sz val="11"/>
      <color theme="1"/>
      <name val="Calibri"/>
      <family val="2"/>
      <scheme val="minor"/>
    </font>
    <font>
      <b/>
      <sz val="11"/>
      <color theme="0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0"/>
      <name val="Times New Roman"/>
      <family val="1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imes New Roman"/>
    </font>
  </fonts>
  <fills count="3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theme="0" tint="-0.14999847407452621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7" fillId="0" borderId="0" applyNumberFormat="0" applyFill="0" applyBorder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11" applyNumberFormat="0" applyAlignment="0" applyProtection="0"/>
    <xf numFmtId="0" fontId="15" fillId="9" borderId="12" applyNumberFormat="0" applyAlignment="0" applyProtection="0"/>
    <xf numFmtId="0" fontId="16" fillId="9" borderId="11" applyNumberFormat="0" applyAlignment="0" applyProtection="0"/>
    <xf numFmtId="0" fontId="17" fillId="0" borderId="13" applyNumberFormat="0" applyFill="0" applyAlignment="0" applyProtection="0"/>
    <xf numFmtId="0" fontId="18" fillId="10" borderId="14" applyNumberFormat="0" applyAlignment="0" applyProtection="0"/>
    <xf numFmtId="0" fontId="19" fillId="0" borderId="0" applyNumberFormat="0" applyFill="0" applyBorder="0" applyAlignment="0" applyProtection="0"/>
    <xf numFmtId="0" fontId="6" fillId="11" borderId="15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22" fillId="35" borderId="0" applyNumberFormat="0" applyBorder="0" applyAlignment="0" applyProtection="0"/>
  </cellStyleXfs>
  <cellXfs count="45">
    <xf numFmtId="0" fontId="0" fillId="0" borderId="0" xfId="0"/>
    <xf numFmtId="0" fontId="2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5" fillId="3" borderId="2" xfId="0" applyNumberFormat="1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/>
    </xf>
    <xf numFmtId="164" fontId="5" fillId="3" borderId="4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/>
    <xf numFmtId="0" fontId="0" fillId="0" borderId="0" xfId="0"/>
    <xf numFmtId="0" fontId="1" fillId="4" borderId="1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164" fontId="2" fillId="36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23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0" fillId="36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164" fontId="2" fillId="0" borderId="17" xfId="0" applyNumberFormat="1" applyFont="1" applyFill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7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Times New Roman"/>
        <scheme val="none"/>
      </font>
      <fill>
        <patternFill patternType="solid">
          <fgColor indexed="64"/>
          <bgColor theme="4" tint="-0.49998474074526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scheme val="none"/>
      </font>
      <numFmt numFmtId="164" formatCode="0.000"/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scheme val="none"/>
      </font>
      <numFmt numFmtId="164" formatCode="0.000"/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scheme val="none"/>
      </font>
      <numFmt numFmtId="164" formatCode="0.000"/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scheme val="none"/>
      </font>
      <numFmt numFmtId="164" formatCode="0.000"/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scheme val="none"/>
      </font>
      <numFmt numFmtId="164" formatCode="0.000"/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041E42"/>
      <color rgb="FFF1C4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le1" displayName="Table1" ref="A2:G81" totalsRowShown="0" headerRowDxfId="73" dataDxfId="57" headerRowBorderDxfId="72" tableBorderDxfId="71" totalsRowBorderDxfId="70">
  <autoFilter ref="A2:G8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sortState ref="A3:G17">
    <sortCondition ref="F3"/>
  </sortState>
  <tableColumns count="7">
    <tableColumn id="1" name="PointID" dataDxfId="64"/>
    <tableColumn id="2" name="Easting" dataDxfId="63"/>
    <tableColumn id="3" name="Northing" dataDxfId="62"/>
    <tableColumn id="4" name="KnownZ" dataDxfId="61"/>
    <tableColumn id="5" name="LaserZ" dataDxfId="60"/>
    <tableColumn id="6" name="Description" dataDxfId="59"/>
    <tableColumn id="7" name="DeltaZ" dataDxfId="58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I2:O81" totalsRowShown="0" headerRowDxfId="56" dataDxfId="55" headerRowBorderDxfId="53" tableBorderDxfId="54" totalsRowBorderDxfId="52">
  <autoFilter ref="I2:O8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PointID" dataDxfId="51"/>
    <tableColumn id="2" name="Easting" dataDxfId="50"/>
    <tableColumn id="3" name="Northing" dataDxfId="49"/>
    <tableColumn id="4" name="KnownZ" dataDxfId="48"/>
    <tableColumn id="5" name="LaserZ" dataDxfId="47"/>
    <tableColumn id="6" name="Description" dataDxfId="46"/>
    <tableColumn id="7" name="DeltaZ" dataDxfId="45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id="3" name="Table212" displayName="Table212" ref="Q2:W81" totalsRowShown="0" headerRowDxfId="36" dataDxfId="30" headerRowBorderDxfId="34" tableBorderDxfId="35" totalsRowBorderDxfId="33">
  <autoFilter ref="Q2:W8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PointID" dataDxfId="29"/>
    <tableColumn id="2" name="Easting" dataDxfId="28"/>
    <tableColumn id="3" name="Northing" dataDxfId="27"/>
    <tableColumn id="4" name="KnownZ" dataDxfId="26"/>
    <tableColumn id="5" name="DEMZ" dataDxfId="25"/>
    <tableColumn id="6" name="Description" dataDxfId="32"/>
    <tableColumn id="7" name="DeltaZ" dataDxfId="31">
      <calculatedColumnFormula>Table212[[#This Row],[DEMZ]]-Table212[[#This Row],[KnownZ]]</calculatedColumnFormula>
    </tableColumn>
  </tableColumns>
  <tableStyleInfo name="TableStyleMedium16" showFirstColumn="0" showLastColumn="0" showRowStripes="1" showColumnStripes="0"/>
</table>
</file>

<file path=xl/tables/table4.xml><?xml version="1.0" encoding="utf-8"?>
<table xmlns="http://schemas.openxmlformats.org/spreadsheetml/2006/main" id="4" name="Table3" displayName="Table3" ref="A2:H63" totalsRowShown="0" headerRowDxfId="69" dataDxfId="67" headerRowBorderDxfId="68" tableBorderDxfId="66" totalsRowBorderDxfId="65">
  <sortState ref="A3:H39">
    <sortCondition ref="A2"/>
  </sortState>
  <tableColumns count="8">
    <tableColumn id="1" name="PointID" dataDxfId="44"/>
    <tableColumn id="2" name="Easting" dataDxfId="43"/>
    <tableColumn id="3" name="Northing" dataDxfId="42"/>
    <tableColumn id="4" name="KnownZ" dataDxfId="41"/>
    <tableColumn id="5" name="LaserZ" dataDxfId="40"/>
    <tableColumn id="6" name="Description" dataDxfId="39"/>
    <tableColumn id="7" name="DeltaZ" dataDxfId="38"/>
    <tableColumn id="8" name="ABS" dataDxfId="37">
      <calculatedColumnFormula>ABS(Table3[[#This Row],[DeltaZ]])</calculatedColumnFormula>
    </tableColumn>
  </tableColumns>
  <tableStyleInfo name="TableStyleMedium16" showFirstColumn="0" showLastColumn="0" showRowStripes="1" showColumnStripes="0"/>
</table>
</file>

<file path=xl/tables/table5.xml><?xml version="1.0" encoding="utf-8"?>
<table xmlns="http://schemas.openxmlformats.org/spreadsheetml/2006/main" id="5" name="Table7" displayName="Table7" ref="S2:Y6" totalsRowShown="0" headerRowDxfId="11" dataDxfId="10" headerRowBorderDxfId="8" tableBorderDxfId="9" totalsRowBorderDxfId="7">
  <autoFilter ref="S2:Y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sortState ref="S3:Y23">
    <sortCondition ref="S3"/>
  </sortState>
  <tableColumns count="7">
    <tableColumn id="1" name="PointID" dataDxfId="6"/>
    <tableColumn id="2" name="Easting" dataDxfId="5"/>
    <tableColumn id="3" name="Northing" dataDxfId="4"/>
    <tableColumn id="4" name="KnownZ" dataDxfId="3"/>
    <tableColumn id="5" name="LaserZ" dataDxfId="2"/>
    <tableColumn id="6" name="Description" dataDxfId="1"/>
    <tableColumn id="7" name="DeltaZ" dataDxfId="0"/>
  </tableColumns>
  <tableStyleInfo name="TableStyleMedium16" showFirstColumn="0" showLastColumn="0" showRowStripes="1" showColumnStripes="0"/>
</table>
</file>

<file path=xl/tables/table6.xml><?xml version="1.0" encoding="utf-8"?>
<table xmlns="http://schemas.openxmlformats.org/spreadsheetml/2006/main" id="6" name="Table37" displayName="Table37" ref="J2:Q63" totalsRowShown="0" headerRowDxfId="24" dataDxfId="17" headerRowBorderDxfId="22" tableBorderDxfId="23" totalsRowBorderDxfId="21">
  <sortState ref="J3:Q39">
    <sortCondition ref="J2"/>
  </sortState>
  <tableColumns count="8">
    <tableColumn id="1" name="PointID" dataDxfId="16"/>
    <tableColumn id="2" name="Easting" dataDxfId="15"/>
    <tableColumn id="3" name="Northing" dataDxfId="14"/>
    <tableColumn id="4" name="KnownZ" dataDxfId="13"/>
    <tableColumn id="5" name="DEMZ" dataDxfId="12"/>
    <tableColumn id="6" name="Description" dataDxfId="20"/>
    <tableColumn id="7" name="DeltaZ" dataDxfId="19">
      <calculatedColumnFormula>Table37[[#This Row],[DEMZ]]-Table37[[#This Row],[KnownZ]]</calculatedColumnFormula>
    </tableColumn>
    <tableColumn id="8" name="ABS" dataDxfId="18">
      <calculatedColumnFormula>ABS(Table37[[#This Row],[DeltaZ]])</calculatedColumnFormula>
    </tableColumn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workbookViewId="0">
      <selection activeCell="A8" activeCellId="1" sqref="A8 A8"/>
    </sheetView>
  </sheetViews>
  <sheetFormatPr defaultRowHeight="15" x14ac:dyDescent="0.25"/>
  <cols>
    <col min="1" max="1" width="24.140625" style="1" bestFit="1" customWidth="1"/>
    <col min="2" max="2" width="10.85546875" style="1" bestFit="1" customWidth="1"/>
    <col min="3" max="3" width="25.5703125" style="1" customWidth="1"/>
    <col min="4" max="4" width="24.42578125" style="1" customWidth="1"/>
    <col min="5" max="5" width="22.140625" style="1" customWidth="1"/>
    <col min="6" max="6" width="8.140625" style="1" bestFit="1" customWidth="1"/>
    <col min="7" max="7" width="6.5703125" style="1" bestFit="1" customWidth="1"/>
    <col min="8" max="8" width="8.42578125" style="1" bestFit="1" customWidth="1"/>
    <col min="9" max="9" width="8.140625" style="1" bestFit="1" customWidth="1"/>
    <col min="10" max="10" width="18.42578125" style="1" bestFit="1" customWidth="1"/>
    <col min="11" max="11" width="17.7109375" style="1" bestFit="1" customWidth="1"/>
    <col min="12" max="12" width="8.28515625" style="1" bestFit="1" customWidth="1"/>
    <col min="13" max="13" width="8.140625" style="1" bestFit="1" customWidth="1"/>
    <col min="14" max="14" width="9.42578125" style="1" bestFit="1" customWidth="1"/>
    <col min="15" max="15" width="8.42578125" style="1" bestFit="1" customWidth="1"/>
    <col min="16" max="16" width="8.28515625" style="1" bestFit="1" customWidth="1"/>
    <col min="17" max="16384" width="9.140625" style="1"/>
  </cols>
  <sheetData>
    <row r="1" spans="1:16" x14ac:dyDescent="0.25">
      <c r="A1" s="26" t="s">
        <v>23</v>
      </c>
      <c r="B1" s="26"/>
      <c r="C1" s="26"/>
      <c r="D1" s="26"/>
      <c r="E1" s="26"/>
      <c r="F1"/>
    </row>
    <row r="2" spans="1:16" x14ac:dyDescent="0.25">
      <c r="A2" s="2" t="s">
        <v>16</v>
      </c>
      <c r="B2" s="2" t="s">
        <v>14</v>
      </c>
      <c r="C2" s="2" t="s">
        <v>15</v>
      </c>
      <c r="D2" s="2" t="s">
        <v>17</v>
      </c>
      <c r="E2" s="2" t="s">
        <v>18</v>
      </c>
      <c r="F2"/>
    </row>
    <row r="3" spans="1:16" x14ac:dyDescent="0.25">
      <c r="A3" s="3" t="s">
        <v>19</v>
      </c>
      <c r="B3" s="4">
        <f>COUNT('Non-vegetated'!G:G)</f>
        <v>79</v>
      </c>
      <c r="C3" s="5">
        <f>SQRT(SUMSQ('Non-vegetated'!G:G)/COUNT('Non-vegetated'!G:G))</f>
        <v>0.26172335379948541</v>
      </c>
      <c r="D3" s="5">
        <f>C3*1.96</f>
        <v>0.51297777344699136</v>
      </c>
      <c r="E3" s="5"/>
      <c r="F3"/>
    </row>
    <row r="4" spans="1:16" x14ac:dyDescent="0.25">
      <c r="A4" s="6" t="s">
        <v>20</v>
      </c>
      <c r="B4" s="7">
        <f>COUNT('Non-vegetated'!O:O)</f>
        <v>79</v>
      </c>
      <c r="C4" s="8">
        <f>SQRT(SUMSQ('Non-vegetated'!O:O)/COUNT('Non-vegetated'!O:O))</f>
        <v>0.25911099229695733</v>
      </c>
      <c r="D4" s="9">
        <f t="shared" ref="D4:D5" si="0">C4*1.96</f>
        <v>0.50785754490203638</v>
      </c>
      <c r="E4" s="8"/>
      <c r="F4"/>
    </row>
    <row r="5" spans="1:16" ht="15" customHeight="1" x14ac:dyDescent="0.25">
      <c r="A5" s="3" t="s">
        <v>21</v>
      </c>
      <c r="B5" s="4">
        <f>COUNT('Non-vegetated'!W:W)</f>
        <v>79</v>
      </c>
      <c r="C5" s="5">
        <f>SQRT(SUMSQ('Non-vegetated'!W:W)/COUNT('Non-vegetated'!W:W))</f>
        <v>0.25663499174380489</v>
      </c>
      <c r="D5" s="5">
        <f t="shared" si="0"/>
        <v>0.50300458381785762</v>
      </c>
      <c r="E5" s="5"/>
      <c r="F5"/>
    </row>
    <row r="6" spans="1:16" ht="15" customHeight="1" x14ac:dyDescent="0.25">
      <c r="A6" s="6" t="s">
        <v>22</v>
      </c>
      <c r="B6" s="7">
        <f>COUNT(Vegetated!G:G)</f>
        <v>61</v>
      </c>
      <c r="C6" s="8">
        <f>SQRT(SUMSQ(Vegetated!G:G)/COUNT(Vegetated!G:G))</f>
        <v>0.21570433620059126</v>
      </c>
      <c r="D6" s="9"/>
      <c r="E6" s="8">
        <f>_xlfn.PERCENTILE.INC(Vegetated!H:H,0.95)</f>
        <v>0.373</v>
      </c>
      <c r="F6"/>
    </row>
    <row r="7" spans="1:16" x14ac:dyDescent="0.25">
      <c r="A7" s="3" t="s">
        <v>25</v>
      </c>
      <c r="B7" s="4">
        <f>COUNT(Vegetated!P:P)</f>
        <v>61</v>
      </c>
      <c r="C7" s="5">
        <f>SQRT(SUMSQ(Vegetated!P:P)/COUNT(Vegetated!P:P))</f>
        <v>0.2087869727736876</v>
      </c>
      <c r="D7" s="5"/>
      <c r="E7" s="5">
        <f>_xlfn.PERCENTILE.INC(Vegetated!Q:Q,0.95)</f>
        <v>0.35399999999992815</v>
      </c>
      <c r="F7"/>
    </row>
    <row r="8" spans="1:16" x14ac:dyDescent="0.25">
      <c r="A8"/>
      <c r="B8"/>
      <c r="C8"/>
      <c r="D8"/>
      <c r="E8"/>
      <c r="F8"/>
    </row>
    <row r="9" spans="1:16" x14ac:dyDescent="0.25">
      <c r="A9"/>
      <c r="B9"/>
      <c r="C9"/>
      <c r="D9"/>
      <c r="E9"/>
      <c r="F9"/>
      <c r="H9" s="25"/>
      <c r="I9" s="25"/>
      <c r="J9" s="25"/>
      <c r="K9" s="25"/>
      <c r="L9" s="25"/>
      <c r="M9" s="25"/>
      <c r="N9" s="25"/>
      <c r="O9" s="25"/>
      <c r="P9" s="25"/>
    </row>
    <row r="10" spans="1:16" x14ac:dyDescent="0.25">
      <c r="A10"/>
      <c r="B10"/>
      <c r="C10"/>
      <c r="D10"/>
      <c r="E10"/>
      <c r="F10"/>
      <c r="H10"/>
      <c r="I10"/>
      <c r="J10"/>
      <c r="K10"/>
      <c r="L10"/>
      <c r="M10"/>
      <c r="N10"/>
      <c r="O10"/>
      <c r="P10"/>
    </row>
    <row r="11" spans="1:16" x14ac:dyDescent="0.25">
      <c r="A11"/>
      <c r="B11"/>
      <c r="C11"/>
      <c r="D11"/>
      <c r="E11"/>
      <c r="F11"/>
      <c r="H11"/>
      <c r="I11"/>
      <c r="J11"/>
      <c r="K11"/>
      <c r="L11"/>
      <c r="M11"/>
      <c r="N11"/>
      <c r="O11"/>
      <c r="P11"/>
    </row>
    <row r="12" spans="1:16" x14ac:dyDescent="0.25">
      <c r="A12"/>
      <c r="B12"/>
      <c r="C12"/>
      <c r="D12"/>
      <c r="E12"/>
      <c r="F12"/>
      <c r="H12"/>
      <c r="I12"/>
      <c r="J12"/>
      <c r="K12"/>
      <c r="L12"/>
      <c r="M12"/>
      <c r="N12"/>
      <c r="O12"/>
      <c r="P12"/>
    </row>
    <row r="13" spans="1:16" x14ac:dyDescent="0.25">
      <c r="F13"/>
      <c r="H13"/>
      <c r="I13"/>
      <c r="J13"/>
      <c r="K13"/>
      <c r="L13"/>
      <c r="M13"/>
      <c r="N13"/>
      <c r="O13"/>
      <c r="P13"/>
    </row>
    <row r="14" spans="1:16" ht="15" customHeight="1" x14ac:dyDescent="0.25">
      <c r="F14"/>
      <c r="H14"/>
      <c r="I14"/>
      <c r="J14"/>
      <c r="K14"/>
      <c r="L14"/>
      <c r="M14"/>
      <c r="N14"/>
      <c r="O14"/>
      <c r="P14"/>
    </row>
    <row r="15" spans="1:16" x14ac:dyDescent="0.25">
      <c r="F15"/>
      <c r="H15"/>
      <c r="I15"/>
      <c r="J15"/>
      <c r="K15"/>
      <c r="L15"/>
      <c r="M15"/>
      <c r="N15"/>
      <c r="O15"/>
      <c r="P15"/>
    </row>
    <row r="16" spans="1:16" x14ac:dyDescent="0.25">
      <c r="H16"/>
      <c r="I16"/>
      <c r="J16"/>
      <c r="K16"/>
      <c r="L16"/>
      <c r="M16"/>
      <c r="N16"/>
      <c r="O16"/>
      <c r="P16"/>
    </row>
  </sheetData>
  <mergeCells count="2">
    <mergeCell ref="H9:P9"/>
    <mergeCell ref="A1:E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2"/>
  <sheetViews>
    <sheetView workbookViewId="0">
      <selection activeCell="L10" sqref="L10"/>
    </sheetView>
  </sheetViews>
  <sheetFormatPr defaultRowHeight="15" x14ac:dyDescent="0.25"/>
  <cols>
    <col min="1" max="1" width="9.7109375" style="1" customWidth="1"/>
    <col min="2" max="2" width="10.5703125" style="11" bestFit="1" customWidth="1"/>
    <col min="3" max="3" width="11.5703125" style="11" bestFit="1" customWidth="1"/>
    <col min="4" max="4" width="8.85546875" style="11" bestFit="1" customWidth="1"/>
    <col min="5" max="5" width="8.5703125" style="11" bestFit="1" customWidth="1"/>
    <col min="6" max="6" width="15.85546875" style="1" customWidth="1"/>
    <col min="7" max="7" width="7.42578125" style="11" customWidth="1"/>
    <col min="8" max="8" width="7.7109375" style="11" customWidth="1"/>
    <col min="9" max="16384" width="9.140625" style="1"/>
  </cols>
  <sheetData>
    <row r="1" spans="1:8" x14ac:dyDescent="0.25">
      <c r="A1" s="27" t="s">
        <v>26</v>
      </c>
      <c r="B1" s="28"/>
      <c r="C1" s="28"/>
      <c r="D1" s="28"/>
      <c r="E1" s="28"/>
      <c r="F1" s="28"/>
      <c r="G1" s="28"/>
      <c r="H1" s="29"/>
    </row>
    <row r="2" spans="1:8" x14ac:dyDescent="0.25">
      <c r="A2" s="2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2" t="s">
        <v>5</v>
      </c>
      <c r="G2" s="10" t="s">
        <v>6</v>
      </c>
      <c r="H2" s="10" t="s">
        <v>7</v>
      </c>
    </row>
    <row r="3" spans="1:8" x14ac:dyDescent="0.25">
      <c r="A3" s="1" t="s">
        <v>27</v>
      </c>
      <c r="B3" s="11">
        <v>472571.81900000002</v>
      </c>
      <c r="C3" s="11">
        <v>839725.174</v>
      </c>
      <c r="D3" s="11">
        <v>595.88099999999997</v>
      </c>
      <c r="E3" s="11">
        <v>595.77700000000004</v>
      </c>
      <c r="F3" s="1" t="s">
        <v>106</v>
      </c>
      <c r="G3" s="1">
        <v>-0.104</v>
      </c>
      <c r="H3" s="11">
        <f>ABS(G3)</f>
        <v>0.104</v>
      </c>
    </row>
    <row r="4" spans="1:8" x14ac:dyDescent="0.25">
      <c r="A4" s="1" t="s">
        <v>28</v>
      </c>
      <c r="B4" s="11">
        <v>559627.31700000004</v>
      </c>
      <c r="C4" s="11">
        <v>830402.83400000003</v>
      </c>
      <c r="D4" s="11">
        <v>333.88900000000001</v>
      </c>
      <c r="E4" s="11">
        <v>333.995</v>
      </c>
      <c r="F4" s="1" t="s">
        <v>106</v>
      </c>
      <c r="G4" s="1">
        <v>0.106</v>
      </c>
      <c r="H4" s="11">
        <f t="shared" ref="H4:H67" si="0">ABS(G4)</f>
        <v>0.106</v>
      </c>
    </row>
    <row r="5" spans="1:8" x14ac:dyDescent="0.25">
      <c r="A5" s="1" t="s">
        <v>29</v>
      </c>
      <c r="B5" s="11">
        <v>523508.72600000002</v>
      </c>
      <c r="C5" s="11">
        <v>785362.24199999997</v>
      </c>
      <c r="D5" s="11">
        <v>712.3</v>
      </c>
      <c r="E5" s="11">
        <v>712.61199999999997</v>
      </c>
      <c r="F5" s="1" t="s">
        <v>106</v>
      </c>
      <c r="G5" s="1">
        <v>0.312</v>
      </c>
      <c r="H5" s="11">
        <f t="shared" si="0"/>
        <v>0.312</v>
      </c>
    </row>
    <row r="6" spans="1:8" x14ac:dyDescent="0.25">
      <c r="A6" s="1" t="s">
        <v>30</v>
      </c>
      <c r="B6" s="11">
        <v>477137.51199999999</v>
      </c>
      <c r="C6" s="11">
        <v>794607.79700000002</v>
      </c>
      <c r="D6" s="11">
        <v>991.66</v>
      </c>
      <c r="E6" s="11">
        <v>991.68600000000004</v>
      </c>
      <c r="F6" s="1" t="s">
        <v>106</v>
      </c>
      <c r="G6" s="1">
        <v>2.5999999999999999E-2</v>
      </c>
      <c r="H6" s="11">
        <f t="shared" si="0"/>
        <v>2.5999999999999999E-2</v>
      </c>
    </row>
    <row r="7" spans="1:8" x14ac:dyDescent="0.25">
      <c r="A7" s="1" t="s">
        <v>31</v>
      </c>
      <c r="B7" s="11">
        <v>412925.185</v>
      </c>
      <c r="C7" s="11">
        <v>848460.3</v>
      </c>
      <c r="D7" s="11">
        <v>902.87800000000004</v>
      </c>
      <c r="E7" s="11">
        <v>902.93299999999999</v>
      </c>
      <c r="F7" s="1" t="s">
        <v>106</v>
      </c>
      <c r="G7" s="1">
        <v>5.5E-2</v>
      </c>
      <c r="H7" s="11">
        <f t="shared" si="0"/>
        <v>5.5E-2</v>
      </c>
    </row>
    <row r="8" spans="1:8" x14ac:dyDescent="0.25">
      <c r="A8" s="1" t="s">
        <v>32</v>
      </c>
      <c r="B8" s="11">
        <v>385130.70799999998</v>
      </c>
      <c r="C8" s="11">
        <v>814818.85600000003</v>
      </c>
      <c r="D8" s="11">
        <v>876.30799999999999</v>
      </c>
      <c r="E8" s="11">
        <v>876.25400000000002</v>
      </c>
      <c r="F8" s="1" t="s">
        <v>106</v>
      </c>
      <c r="G8" s="1">
        <v>-5.3999999999999999E-2</v>
      </c>
      <c r="H8" s="11">
        <f t="shared" si="0"/>
        <v>5.3999999999999999E-2</v>
      </c>
    </row>
    <row r="9" spans="1:8" x14ac:dyDescent="0.25">
      <c r="A9" s="1" t="s">
        <v>33</v>
      </c>
      <c r="B9" s="11">
        <v>470311.71</v>
      </c>
      <c r="C9" s="11">
        <v>756679.77899999998</v>
      </c>
      <c r="D9" s="11">
        <v>646.654</v>
      </c>
      <c r="E9" s="11">
        <v>646.67499999999995</v>
      </c>
      <c r="F9" s="1" t="s">
        <v>106</v>
      </c>
      <c r="G9" s="1">
        <v>2.1000000000000001E-2</v>
      </c>
      <c r="H9" s="11">
        <f t="shared" si="0"/>
        <v>2.1000000000000001E-2</v>
      </c>
    </row>
    <row r="10" spans="1:8" x14ac:dyDescent="0.25">
      <c r="A10" s="1" t="s">
        <v>34</v>
      </c>
      <c r="B10" s="11">
        <v>531055.55299999996</v>
      </c>
      <c r="C10" s="11">
        <v>757108.55599999998</v>
      </c>
      <c r="D10" s="11">
        <v>240.333</v>
      </c>
      <c r="E10" s="11">
        <v>240.178</v>
      </c>
      <c r="F10" s="1" t="s">
        <v>106</v>
      </c>
      <c r="G10" s="1">
        <v>-0.155</v>
      </c>
      <c r="H10" s="11">
        <f t="shared" si="0"/>
        <v>0.155</v>
      </c>
    </row>
    <row r="11" spans="1:8" x14ac:dyDescent="0.25">
      <c r="A11" s="1" t="s">
        <v>35</v>
      </c>
      <c r="B11" s="11">
        <v>530725.603</v>
      </c>
      <c r="C11" s="11">
        <v>737962.07400000002</v>
      </c>
      <c r="D11" s="11">
        <v>175.88399999999999</v>
      </c>
      <c r="E11" s="11">
        <v>175.81200000000001</v>
      </c>
      <c r="F11" s="1" t="s">
        <v>106</v>
      </c>
      <c r="G11" s="1">
        <v>-7.1999999999999995E-2</v>
      </c>
      <c r="H11" s="11">
        <f t="shared" si="0"/>
        <v>7.1999999999999995E-2</v>
      </c>
    </row>
    <row r="12" spans="1:8" x14ac:dyDescent="0.25">
      <c r="A12" s="1" t="s">
        <v>36</v>
      </c>
      <c r="B12" s="11">
        <v>471910.67800000001</v>
      </c>
      <c r="C12" s="11">
        <v>726168.50699999998</v>
      </c>
      <c r="D12" s="11">
        <v>890.65300000000002</v>
      </c>
      <c r="E12" s="11">
        <v>890.83299999999997</v>
      </c>
      <c r="F12" s="1" t="s">
        <v>106</v>
      </c>
      <c r="G12" s="1">
        <v>0.18</v>
      </c>
      <c r="H12" s="11">
        <f t="shared" si="0"/>
        <v>0.18</v>
      </c>
    </row>
    <row r="13" spans="1:8" x14ac:dyDescent="0.25">
      <c r="A13" s="1" t="s">
        <v>37</v>
      </c>
      <c r="B13" s="11">
        <v>494016.87800000003</v>
      </c>
      <c r="C13" s="11">
        <v>641642.63899999997</v>
      </c>
      <c r="D13" s="11">
        <v>80.073999999999998</v>
      </c>
      <c r="E13" s="11">
        <v>79.734999999999999</v>
      </c>
      <c r="F13" s="1" t="s">
        <v>106</v>
      </c>
      <c r="G13" s="1">
        <v>-0.33900000000000002</v>
      </c>
      <c r="H13" s="11">
        <f t="shared" si="0"/>
        <v>0.33900000000000002</v>
      </c>
    </row>
    <row r="14" spans="1:8" x14ac:dyDescent="0.25">
      <c r="A14" s="1" t="s">
        <v>38</v>
      </c>
      <c r="B14" s="11">
        <v>450107.99200000003</v>
      </c>
      <c r="C14" s="11">
        <v>672810.745</v>
      </c>
      <c r="D14" s="11">
        <v>200.69200000000001</v>
      </c>
      <c r="E14" s="11">
        <v>201.249</v>
      </c>
      <c r="F14" s="1" t="s">
        <v>106</v>
      </c>
      <c r="G14" s="1">
        <v>0.55700000000000005</v>
      </c>
      <c r="H14" s="11">
        <f t="shared" si="0"/>
        <v>0.55700000000000005</v>
      </c>
    </row>
    <row r="15" spans="1:8" x14ac:dyDescent="0.25">
      <c r="A15" s="1" t="s">
        <v>39</v>
      </c>
      <c r="B15" s="11">
        <v>435848.26899999997</v>
      </c>
      <c r="C15" s="11">
        <v>726522.68400000001</v>
      </c>
      <c r="D15" s="11">
        <v>637.11500000000001</v>
      </c>
      <c r="E15" s="11">
        <v>637.08299999999997</v>
      </c>
      <c r="F15" s="1" t="s">
        <v>106</v>
      </c>
      <c r="G15" s="1">
        <v>-3.2000000000000001E-2</v>
      </c>
      <c r="H15" s="11">
        <f t="shared" si="0"/>
        <v>3.2000000000000001E-2</v>
      </c>
    </row>
    <row r="16" spans="1:8" x14ac:dyDescent="0.25">
      <c r="A16" s="1" t="s">
        <v>40</v>
      </c>
      <c r="B16" s="11">
        <v>406529.505</v>
      </c>
      <c r="C16" s="11">
        <v>733377.97</v>
      </c>
      <c r="D16" s="11">
        <v>537.92100000000005</v>
      </c>
      <c r="E16" s="11">
        <v>538.06799999999998</v>
      </c>
      <c r="F16" s="1" t="s">
        <v>106</v>
      </c>
      <c r="G16" s="1">
        <v>0.14699999999999999</v>
      </c>
      <c r="H16" s="11">
        <f t="shared" si="0"/>
        <v>0.14699999999999999</v>
      </c>
    </row>
    <row r="17" spans="1:8" x14ac:dyDescent="0.25">
      <c r="A17" s="1" t="s">
        <v>41</v>
      </c>
      <c r="B17" s="11">
        <v>335746.6</v>
      </c>
      <c r="C17" s="11">
        <v>750602.56400000001</v>
      </c>
      <c r="D17" s="11">
        <v>291.16399999999999</v>
      </c>
      <c r="E17" s="11">
        <v>291.00599999999997</v>
      </c>
      <c r="F17" s="1" t="s">
        <v>106</v>
      </c>
      <c r="G17" s="1">
        <v>-0.158</v>
      </c>
      <c r="H17" s="11">
        <f t="shared" si="0"/>
        <v>0.158</v>
      </c>
    </row>
    <row r="18" spans="1:8" x14ac:dyDescent="0.25">
      <c r="A18" s="1" t="s">
        <v>42</v>
      </c>
      <c r="B18" s="11">
        <v>304482.97200000001</v>
      </c>
      <c r="C18" s="11">
        <v>707263.33400000003</v>
      </c>
      <c r="D18" s="11">
        <v>212.375</v>
      </c>
      <c r="E18" s="11">
        <v>212.21100000000001</v>
      </c>
      <c r="F18" s="1" t="s">
        <v>106</v>
      </c>
      <c r="G18" s="1">
        <v>-0.16400000000000001</v>
      </c>
      <c r="H18" s="11">
        <f t="shared" si="0"/>
        <v>0.16400000000000001</v>
      </c>
    </row>
    <row r="19" spans="1:8" x14ac:dyDescent="0.25">
      <c r="A19" s="1" t="s">
        <v>43</v>
      </c>
      <c r="B19" s="11">
        <v>360219.74</v>
      </c>
      <c r="C19" s="11">
        <v>702003.30299999996</v>
      </c>
      <c r="D19" s="11">
        <v>473.53</v>
      </c>
      <c r="E19" s="11">
        <v>473.98200000000003</v>
      </c>
      <c r="F19" s="1" t="s">
        <v>106</v>
      </c>
      <c r="G19" s="1">
        <v>0.45200000000000001</v>
      </c>
      <c r="H19" s="11">
        <f t="shared" si="0"/>
        <v>0.45200000000000001</v>
      </c>
    </row>
    <row r="20" spans="1:8" x14ac:dyDescent="0.25">
      <c r="A20" s="1" t="s">
        <v>44</v>
      </c>
      <c r="B20" s="11">
        <v>405439.913</v>
      </c>
      <c r="C20" s="11">
        <v>659910.152</v>
      </c>
      <c r="D20" s="11">
        <v>221.649</v>
      </c>
      <c r="E20" s="11">
        <v>221.75399999999999</v>
      </c>
      <c r="F20" s="1" t="s">
        <v>106</v>
      </c>
      <c r="G20" s="1">
        <v>0.105</v>
      </c>
      <c r="H20" s="11">
        <f t="shared" si="0"/>
        <v>0.105</v>
      </c>
    </row>
    <row r="21" spans="1:8" x14ac:dyDescent="0.25">
      <c r="A21" s="1" t="s">
        <v>45</v>
      </c>
      <c r="B21" s="11">
        <v>334429.15000000002</v>
      </c>
      <c r="C21" s="11">
        <v>624226.99899999995</v>
      </c>
      <c r="D21" s="11">
        <v>145.54300000000001</v>
      </c>
      <c r="E21" s="11">
        <v>145.67500000000001</v>
      </c>
      <c r="F21" s="1" t="s">
        <v>106</v>
      </c>
      <c r="G21" s="1">
        <v>0.13200000000000001</v>
      </c>
      <c r="H21" s="11">
        <f t="shared" si="0"/>
        <v>0.13200000000000001</v>
      </c>
    </row>
    <row r="22" spans="1:8" x14ac:dyDescent="0.25">
      <c r="A22" s="1" t="s">
        <v>46</v>
      </c>
      <c r="B22" s="11">
        <v>369843.913</v>
      </c>
      <c r="C22" s="11">
        <v>610737.17799999996</v>
      </c>
      <c r="D22" s="11">
        <v>503.51400000000001</v>
      </c>
      <c r="E22" s="11">
        <v>503.48</v>
      </c>
      <c r="F22" s="1" t="s">
        <v>106</v>
      </c>
      <c r="G22" s="1">
        <v>-3.4000000000000002E-2</v>
      </c>
      <c r="H22" s="11">
        <f t="shared" si="0"/>
        <v>3.4000000000000002E-2</v>
      </c>
    </row>
    <row r="23" spans="1:8" x14ac:dyDescent="0.25">
      <c r="A23" s="1" t="s">
        <v>47</v>
      </c>
      <c r="B23" s="11">
        <v>359589.89</v>
      </c>
      <c r="C23" s="11">
        <v>572453.38199999998</v>
      </c>
      <c r="D23" s="11">
        <v>74.313999999999993</v>
      </c>
      <c r="E23" s="11">
        <v>74.225999999999999</v>
      </c>
      <c r="F23" s="1" t="s">
        <v>106</v>
      </c>
      <c r="G23" s="1">
        <v>-8.7999999999999995E-2</v>
      </c>
      <c r="H23" s="11">
        <f t="shared" si="0"/>
        <v>8.7999999999999995E-2</v>
      </c>
    </row>
    <row r="24" spans="1:8" x14ac:dyDescent="0.25">
      <c r="A24" s="1" t="s">
        <v>48</v>
      </c>
      <c r="B24" s="11">
        <v>430397.71500000003</v>
      </c>
      <c r="C24" s="11">
        <v>576532.42599999998</v>
      </c>
      <c r="D24" s="11">
        <v>130.45699999999999</v>
      </c>
      <c r="E24" s="11">
        <v>130.256</v>
      </c>
      <c r="F24" s="1" t="s">
        <v>106</v>
      </c>
      <c r="G24" s="1">
        <v>-0.20100000000000001</v>
      </c>
      <c r="H24" s="11">
        <f t="shared" si="0"/>
        <v>0.20100000000000001</v>
      </c>
    </row>
    <row r="25" spans="1:8" x14ac:dyDescent="0.25">
      <c r="A25" s="1" t="s">
        <v>49</v>
      </c>
      <c r="B25" s="11">
        <v>481328.34600000002</v>
      </c>
      <c r="C25" s="11">
        <v>584531.60199999996</v>
      </c>
      <c r="D25" s="11">
        <v>128.792</v>
      </c>
      <c r="E25" s="11">
        <v>128.66200000000001</v>
      </c>
      <c r="F25" s="1" t="s">
        <v>106</v>
      </c>
      <c r="G25" s="1">
        <v>-0.13</v>
      </c>
      <c r="H25" s="11">
        <f t="shared" si="0"/>
        <v>0.13</v>
      </c>
    </row>
    <row r="26" spans="1:8" x14ac:dyDescent="0.25">
      <c r="A26" s="1" t="s">
        <v>50</v>
      </c>
      <c r="B26" s="11">
        <v>419593.88099999999</v>
      </c>
      <c r="C26" s="11">
        <v>902840.29</v>
      </c>
      <c r="D26" s="11">
        <v>633.23500000000001</v>
      </c>
      <c r="E26" s="11">
        <v>633.08799999999997</v>
      </c>
      <c r="F26" s="1" t="s">
        <v>106</v>
      </c>
      <c r="G26" s="1">
        <v>-0.14699999999999999</v>
      </c>
      <c r="H26" s="11">
        <f t="shared" si="0"/>
        <v>0.14699999999999999</v>
      </c>
    </row>
    <row r="27" spans="1:8" x14ac:dyDescent="0.25">
      <c r="A27" s="1" t="s">
        <v>51</v>
      </c>
      <c r="B27" s="11">
        <v>473663.85499999998</v>
      </c>
      <c r="C27" s="11">
        <v>898359.60199999996</v>
      </c>
      <c r="D27" s="11">
        <v>680.72699999999998</v>
      </c>
      <c r="E27" s="11">
        <v>680.62400000000002</v>
      </c>
      <c r="F27" s="1" t="s">
        <v>106</v>
      </c>
      <c r="G27" s="1">
        <v>-0.10299999999999999</v>
      </c>
      <c r="H27" s="11">
        <f t="shared" si="0"/>
        <v>0.10299999999999999</v>
      </c>
    </row>
    <row r="28" spans="1:8" x14ac:dyDescent="0.25">
      <c r="A28" s="1" t="s">
        <v>52</v>
      </c>
      <c r="B28" s="11">
        <v>490476.13099999999</v>
      </c>
      <c r="C28" s="11">
        <v>863804.71499999997</v>
      </c>
      <c r="D28" s="11">
        <v>435.733</v>
      </c>
      <c r="E28" s="11">
        <v>435.71800000000002</v>
      </c>
      <c r="F28" s="1" t="s">
        <v>106</v>
      </c>
      <c r="G28" s="1">
        <v>-1.4999999999999999E-2</v>
      </c>
      <c r="H28" s="11">
        <f t="shared" si="0"/>
        <v>1.4999999999999999E-2</v>
      </c>
    </row>
    <row r="29" spans="1:8" x14ac:dyDescent="0.25">
      <c r="A29" s="1" t="s">
        <v>53</v>
      </c>
      <c r="B29" s="11">
        <v>525543.07799999998</v>
      </c>
      <c r="C29" s="11">
        <v>851588.52099999995</v>
      </c>
      <c r="D29" s="11">
        <v>1106.7249999999999</v>
      </c>
      <c r="E29" s="11">
        <v>1106.877</v>
      </c>
      <c r="F29" s="1" t="s">
        <v>106</v>
      </c>
      <c r="G29" s="1">
        <v>0.152</v>
      </c>
      <c r="H29" s="11">
        <f t="shared" si="0"/>
        <v>0.152</v>
      </c>
    </row>
    <row r="30" spans="1:8" x14ac:dyDescent="0.25">
      <c r="A30" s="1" t="s">
        <v>54</v>
      </c>
      <c r="B30" s="11">
        <v>525510.30599999998</v>
      </c>
      <c r="C30" s="11">
        <v>851604.19700000004</v>
      </c>
      <c r="D30" s="11">
        <v>1107.08</v>
      </c>
      <c r="E30" s="11">
        <v>1107.289</v>
      </c>
      <c r="F30" s="1" t="s">
        <v>106</v>
      </c>
      <c r="G30" s="1">
        <v>0.20899999999999999</v>
      </c>
      <c r="H30" s="11">
        <f t="shared" si="0"/>
        <v>0.20899999999999999</v>
      </c>
    </row>
    <row r="31" spans="1:8" x14ac:dyDescent="0.25">
      <c r="A31" s="1" t="s">
        <v>55</v>
      </c>
      <c r="B31" s="11">
        <v>588113.62899999996</v>
      </c>
      <c r="C31" s="11">
        <v>831819.34400000004</v>
      </c>
      <c r="D31" s="11">
        <v>299.70600000000002</v>
      </c>
      <c r="E31" s="11">
        <v>299.76499999999999</v>
      </c>
      <c r="F31" s="1" t="s">
        <v>106</v>
      </c>
      <c r="G31" s="1">
        <v>5.8999999999999997E-2</v>
      </c>
      <c r="H31" s="11">
        <f t="shared" si="0"/>
        <v>5.8999999999999997E-2</v>
      </c>
    </row>
    <row r="32" spans="1:8" x14ac:dyDescent="0.25">
      <c r="A32" s="1" t="s">
        <v>56</v>
      </c>
      <c r="B32" s="11">
        <v>535913.15</v>
      </c>
      <c r="C32" s="11">
        <v>820391.16599999997</v>
      </c>
      <c r="D32" s="11">
        <v>711.14599999999996</v>
      </c>
      <c r="E32" s="11">
        <v>711.64499999999998</v>
      </c>
      <c r="F32" s="1" t="s">
        <v>106</v>
      </c>
      <c r="G32" s="1">
        <v>0.499</v>
      </c>
      <c r="H32" s="11">
        <f t="shared" si="0"/>
        <v>0.499</v>
      </c>
    </row>
    <row r="33" spans="1:8" x14ac:dyDescent="0.25">
      <c r="A33" s="1" t="s">
        <v>57</v>
      </c>
      <c r="B33" s="11">
        <v>449584.68900000001</v>
      </c>
      <c r="C33" s="11">
        <v>837557.50300000003</v>
      </c>
      <c r="D33" s="11">
        <v>571.61400000000003</v>
      </c>
      <c r="E33" s="11">
        <v>571.63400000000001</v>
      </c>
      <c r="F33" s="1" t="s">
        <v>106</v>
      </c>
      <c r="G33" s="1">
        <v>0.02</v>
      </c>
      <c r="H33" s="11">
        <f t="shared" si="0"/>
        <v>0.02</v>
      </c>
    </row>
    <row r="34" spans="1:8" x14ac:dyDescent="0.25">
      <c r="A34" s="1" t="s">
        <v>58</v>
      </c>
      <c r="B34" s="11">
        <v>493611.103</v>
      </c>
      <c r="C34" s="11">
        <v>775834.26100000006</v>
      </c>
      <c r="D34" s="11">
        <v>737.60199999999998</v>
      </c>
      <c r="E34" s="11">
        <v>737.75699999999995</v>
      </c>
      <c r="F34" s="1" t="s">
        <v>106</v>
      </c>
      <c r="G34" s="1">
        <v>0.155</v>
      </c>
      <c r="H34" s="11">
        <f t="shared" si="0"/>
        <v>0.155</v>
      </c>
    </row>
    <row r="35" spans="1:8" x14ac:dyDescent="0.25">
      <c r="A35" s="1" t="s">
        <v>59</v>
      </c>
      <c r="B35" s="11">
        <v>578373.78899999999</v>
      </c>
      <c r="C35" s="11">
        <v>742826.62699999998</v>
      </c>
      <c r="D35" s="11">
        <v>292.767</v>
      </c>
      <c r="E35" s="11">
        <v>292.81099999999998</v>
      </c>
      <c r="F35" s="1" t="s">
        <v>106</v>
      </c>
      <c r="G35" s="1">
        <v>4.3999999999999997E-2</v>
      </c>
      <c r="H35" s="11">
        <f t="shared" si="0"/>
        <v>4.3999999999999997E-2</v>
      </c>
    </row>
    <row r="36" spans="1:8" x14ac:dyDescent="0.25">
      <c r="A36" s="1" t="s">
        <v>60</v>
      </c>
      <c r="B36" s="11">
        <v>527417.05700000003</v>
      </c>
      <c r="C36" s="11">
        <v>718992.18099999998</v>
      </c>
      <c r="D36" s="11">
        <v>201.37799999999999</v>
      </c>
      <c r="E36" s="11">
        <v>201.125</v>
      </c>
      <c r="F36" s="1" t="s">
        <v>106</v>
      </c>
      <c r="G36" s="1">
        <v>-0.253</v>
      </c>
      <c r="H36" s="11">
        <f t="shared" si="0"/>
        <v>0.253</v>
      </c>
    </row>
    <row r="37" spans="1:8" x14ac:dyDescent="0.25">
      <c r="A37" s="1" t="s">
        <v>61</v>
      </c>
      <c r="B37" s="11">
        <v>344140.82</v>
      </c>
      <c r="C37" s="11">
        <v>801520.53899999999</v>
      </c>
      <c r="D37" s="11">
        <v>329.24700000000001</v>
      </c>
      <c r="E37" s="11">
        <v>328.78100000000001</v>
      </c>
      <c r="F37" s="1" t="s">
        <v>106</v>
      </c>
      <c r="G37" s="1">
        <v>-0.46600000000000003</v>
      </c>
      <c r="H37" s="11">
        <f t="shared" si="0"/>
        <v>0.46600000000000003</v>
      </c>
    </row>
    <row r="38" spans="1:8" x14ac:dyDescent="0.25">
      <c r="A38" s="1" t="s">
        <v>62</v>
      </c>
      <c r="B38" s="11">
        <v>419456.61300000001</v>
      </c>
      <c r="C38" s="11">
        <v>783618.20900000003</v>
      </c>
      <c r="D38" s="11">
        <v>596.673</v>
      </c>
      <c r="E38" s="11">
        <v>596.57899999999995</v>
      </c>
      <c r="F38" s="1" t="s">
        <v>106</v>
      </c>
      <c r="G38" s="1">
        <v>-9.4E-2</v>
      </c>
      <c r="H38" s="11">
        <f t="shared" si="0"/>
        <v>9.4E-2</v>
      </c>
    </row>
    <row r="39" spans="1:8" x14ac:dyDescent="0.25">
      <c r="A39" s="1" t="s">
        <v>63</v>
      </c>
      <c r="B39" s="11">
        <v>378395.08799999999</v>
      </c>
      <c r="C39" s="11">
        <v>741320.13699999999</v>
      </c>
      <c r="D39" s="11">
        <v>569.78</v>
      </c>
      <c r="E39" s="11">
        <v>569.74599999999998</v>
      </c>
      <c r="F39" s="1" t="s">
        <v>106</v>
      </c>
      <c r="G39" s="1">
        <v>-3.4000000000000002E-2</v>
      </c>
      <c r="H39" s="11">
        <f t="shared" si="0"/>
        <v>3.4000000000000002E-2</v>
      </c>
    </row>
    <row r="40" spans="1:8" x14ac:dyDescent="0.25">
      <c r="A40" s="1" t="s">
        <v>64</v>
      </c>
      <c r="B40" s="11">
        <v>454002.07299999997</v>
      </c>
      <c r="C40" s="11">
        <v>706839.34699999995</v>
      </c>
      <c r="D40" s="11">
        <v>407.52600000000001</v>
      </c>
      <c r="E40" s="11">
        <v>407.94499999999999</v>
      </c>
      <c r="F40" s="1" t="s">
        <v>106</v>
      </c>
      <c r="G40" s="1">
        <v>0.41899999999999998</v>
      </c>
      <c r="H40" s="11">
        <f t="shared" si="0"/>
        <v>0.41899999999999998</v>
      </c>
    </row>
    <row r="41" spans="1:8" x14ac:dyDescent="0.25">
      <c r="A41" s="1" t="s">
        <v>65</v>
      </c>
      <c r="B41" s="11">
        <v>500028.82199999999</v>
      </c>
      <c r="C41" s="11">
        <v>676786.52099999995</v>
      </c>
      <c r="D41" s="11">
        <v>235.35499999999999</v>
      </c>
      <c r="E41" s="11">
        <v>235.083</v>
      </c>
      <c r="F41" s="1" t="s">
        <v>106</v>
      </c>
      <c r="G41" s="1">
        <v>-0.27200000000000002</v>
      </c>
      <c r="H41" s="11">
        <f t="shared" si="0"/>
        <v>0.27200000000000002</v>
      </c>
    </row>
    <row r="42" spans="1:8" x14ac:dyDescent="0.25">
      <c r="A42" s="1" t="s">
        <v>66</v>
      </c>
      <c r="B42" s="11">
        <v>487104.723</v>
      </c>
      <c r="C42" s="11">
        <v>657416.02099999995</v>
      </c>
      <c r="D42" s="11">
        <v>340.59500000000003</v>
      </c>
      <c r="E42" s="11">
        <v>340.47</v>
      </c>
      <c r="F42" s="1" t="s">
        <v>106</v>
      </c>
      <c r="G42" s="1">
        <v>-0.125</v>
      </c>
      <c r="H42" s="11">
        <f t="shared" si="0"/>
        <v>0.125</v>
      </c>
    </row>
    <row r="43" spans="1:8" x14ac:dyDescent="0.25">
      <c r="A43" s="1" t="s">
        <v>67</v>
      </c>
      <c r="B43" s="11">
        <v>431274.29300000001</v>
      </c>
      <c r="C43" s="11">
        <v>685161.84699999995</v>
      </c>
      <c r="D43" s="11">
        <v>231.61099999999999</v>
      </c>
      <c r="E43" s="11">
        <v>231.91800000000001</v>
      </c>
      <c r="F43" s="1" t="s">
        <v>106</v>
      </c>
      <c r="G43" s="1">
        <v>0.307</v>
      </c>
      <c r="H43" s="11">
        <f t="shared" si="0"/>
        <v>0.307</v>
      </c>
    </row>
    <row r="44" spans="1:8" x14ac:dyDescent="0.25">
      <c r="A44" s="1" t="s">
        <v>68</v>
      </c>
      <c r="B44" s="11">
        <v>346406.24900000001</v>
      </c>
      <c r="C44" s="11">
        <v>695620.74800000002</v>
      </c>
      <c r="D44" s="11">
        <v>380.35300000000001</v>
      </c>
      <c r="E44" s="11">
        <v>380.21800000000002</v>
      </c>
      <c r="F44" s="1" t="s">
        <v>106</v>
      </c>
      <c r="G44" s="1">
        <v>-0.13500000000000001</v>
      </c>
      <c r="H44" s="11">
        <f t="shared" si="0"/>
        <v>0.13500000000000001</v>
      </c>
    </row>
    <row r="45" spans="1:8" x14ac:dyDescent="0.25">
      <c r="A45" s="1" t="s">
        <v>69</v>
      </c>
      <c r="B45" s="11">
        <v>304178.83399999997</v>
      </c>
      <c r="C45" s="11">
        <v>673774.71400000004</v>
      </c>
      <c r="D45" s="11">
        <v>181.59700000000001</v>
      </c>
      <c r="E45" s="11">
        <v>181.48</v>
      </c>
      <c r="F45" s="1" t="s">
        <v>106</v>
      </c>
      <c r="G45" s="1">
        <v>-0.11700000000000001</v>
      </c>
      <c r="H45" s="11">
        <f t="shared" si="0"/>
        <v>0.11700000000000001</v>
      </c>
    </row>
    <row r="46" spans="1:8" x14ac:dyDescent="0.25">
      <c r="A46" s="1" t="s">
        <v>70</v>
      </c>
      <c r="B46" s="11">
        <v>373420.59600000002</v>
      </c>
      <c r="C46" s="11">
        <v>653493.90700000001</v>
      </c>
      <c r="D46" s="11">
        <v>300.63200000000001</v>
      </c>
      <c r="E46" s="11">
        <v>300.93400000000003</v>
      </c>
      <c r="F46" s="1" t="s">
        <v>106</v>
      </c>
      <c r="G46" s="1">
        <v>0.30199999999999999</v>
      </c>
      <c r="H46" s="11">
        <f t="shared" si="0"/>
        <v>0.30199999999999999</v>
      </c>
    </row>
    <row r="47" spans="1:8" x14ac:dyDescent="0.25">
      <c r="A47" s="1" t="s">
        <v>71</v>
      </c>
      <c r="B47" s="11">
        <v>374306.19099999999</v>
      </c>
      <c r="C47" s="11">
        <v>653896.80299999996</v>
      </c>
      <c r="D47" s="11">
        <v>298.46800000000002</v>
      </c>
      <c r="E47" s="11">
        <v>298.81599999999997</v>
      </c>
      <c r="F47" s="1" t="s">
        <v>106</v>
      </c>
      <c r="G47" s="1">
        <v>0.34799999999999998</v>
      </c>
      <c r="H47" s="11">
        <f t="shared" si="0"/>
        <v>0.34799999999999998</v>
      </c>
    </row>
    <row r="48" spans="1:8" x14ac:dyDescent="0.25">
      <c r="A48" s="1" t="s">
        <v>72</v>
      </c>
      <c r="B48" s="11">
        <v>345653.00699999998</v>
      </c>
      <c r="C48" s="11">
        <v>605555.90599999996</v>
      </c>
      <c r="D48" s="11">
        <v>499.82499999999999</v>
      </c>
      <c r="E48" s="11">
        <v>499.94200000000001</v>
      </c>
      <c r="F48" s="1" t="s">
        <v>106</v>
      </c>
      <c r="G48" s="1">
        <v>0.11700000000000001</v>
      </c>
      <c r="H48" s="11">
        <f t="shared" si="0"/>
        <v>0.11700000000000001</v>
      </c>
    </row>
    <row r="49" spans="1:8" x14ac:dyDescent="0.25">
      <c r="A49" s="1" t="s">
        <v>73</v>
      </c>
      <c r="B49" s="11">
        <v>380802.66100000002</v>
      </c>
      <c r="C49" s="11">
        <v>626234.91799999995</v>
      </c>
      <c r="D49" s="11">
        <v>678.24199999999996</v>
      </c>
      <c r="E49" s="11">
        <v>678.43200000000002</v>
      </c>
      <c r="F49" s="1" t="s">
        <v>106</v>
      </c>
      <c r="G49" s="1">
        <v>0.19</v>
      </c>
      <c r="H49" s="11">
        <f t="shared" si="0"/>
        <v>0.19</v>
      </c>
    </row>
    <row r="50" spans="1:8" x14ac:dyDescent="0.25">
      <c r="A50" s="1" t="s">
        <v>74</v>
      </c>
      <c r="B50" s="11">
        <v>396837.42700000003</v>
      </c>
      <c r="C50" s="11">
        <v>568670.35900000005</v>
      </c>
      <c r="D50" s="11">
        <v>343.14600000000002</v>
      </c>
      <c r="E50" s="11">
        <v>343.99</v>
      </c>
      <c r="F50" s="1" t="s">
        <v>106</v>
      </c>
      <c r="G50" s="1">
        <v>0.84399999999999997</v>
      </c>
      <c r="H50" s="11">
        <f t="shared" si="0"/>
        <v>0.84399999999999997</v>
      </c>
    </row>
    <row r="51" spans="1:8" x14ac:dyDescent="0.25">
      <c r="A51" s="1" t="s">
        <v>75</v>
      </c>
      <c r="B51" s="11">
        <v>450463.91899999999</v>
      </c>
      <c r="C51" s="11">
        <v>570571.32700000005</v>
      </c>
      <c r="D51" s="11">
        <v>136.357</v>
      </c>
      <c r="E51" s="11">
        <v>136.22200000000001</v>
      </c>
      <c r="F51" s="1" t="s">
        <v>106</v>
      </c>
      <c r="G51" s="1">
        <v>-0.13500000000000001</v>
      </c>
      <c r="H51" s="11">
        <f t="shared" si="0"/>
        <v>0.13500000000000001</v>
      </c>
    </row>
    <row r="52" spans="1:8" x14ac:dyDescent="0.25">
      <c r="A52" s="1" t="s">
        <v>76</v>
      </c>
      <c r="B52" s="11">
        <v>462378.76899999997</v>
      </c>
      <c r="C52" s="11">
        <v>596561.33900000004</v>
      </c>
      <c r="D52" s="11">
        <v>127.21</v>
      </c>
      <c r="E52" s="11">
        <v>127.137</v>
      </c>
      <c r="F52" s="1" t="s">
        <v>106</v>
      </c>
      <c r="G52" s="1">
        <v>-7.2999999999999995E-2</v>
      </c>
      <c r="H52" s="11">
        <f t="shared" si="0"/>
        <v>7.2999999999999995E-2</v>
      </c>
    </row>
    <row r="53" spans="1:8" x14ac:dyDescent="0.25">
      <c r="A53" s="1" t="s">
        <v>77</v>
      </c>
      <c r="B53" s="11">
        <v>431256.68099999998</v>
      </c>
      <c r="C53" s="11">
        <v>606710.20799999998</v>
      </c>
      <c r="D53" s="11">
        <v>117.476</v>
      </c>
      <c r="E53" s="11">
        <v>118.068</v>
      </c>
      <c r="F53" s="1" t="s">
        <v>106</v>
      </c>
      <c r="G53" s="1">
        <v>0.59199999999999997</v>
      </c>
      <c r="H53" s="11">
        <f t="shared" si="0"/>
        <v>0.59199999999999997</v>
      </c>
    </row>
    <row r="54" spans="1:8" x14ac:dyDescent="0.25">
      <c r="A54" s="1" t="s">
        <v>78</v>
      </c>
      <c r="B54" s="11">
        <v>437161.022</v>
      </c>
      <c r="C54" s="11">
        <v>645793.15700000001</v>
      </c>
      <c r="D54" s="11">
        <v>199.81</v>
      </c>
      <c r="E54" s="11">
        <v>200.495</v>
      </c>
      <c r="F54" s="1" t="s">
        <v>106</v>
      </c>
      <c r="G54" s="1">
        <v>0.68500000000000005</v>
      </c>
      <c r="H54" s="11">
        <f t="shared" si="0"/>
        <v>0.68500000000000005</v>
      </c>
    </row>
    <row r="55" spans="1:8" x14ac:dyDescent="0.25">
      <c r="A55" s="1" t="s">
        <v>79</v>
      </c>
      <c r="B55" s="11">
        <v>366963.55200000003</v>
      </c>
      <c r="C55" s="11">
        <v>639163.53500000003</v>
      </c>
      <c r="D55" s="11">
        <v>406.19200000000001</v>
      </c>
      <c r="E55" s="11">
        <v>406.483</v>
      </c>
      <c r="F55" s="1" t="s">
        <v>106</v>
      </c>
      <c r="G55" s="1">
        <v>0.29099999999999998</v>
      </c>
      <c r="H55" s="11">
        <f t="shared" si="0"/>
        <v>0.29099999999999998</v>
      </c>
    </row>
    <row r="56" spans="1:8" x14ac:dyDescent="0.25">
      <c r="A56" s="1" t="s">
        <v>80</v>
      </c>
      <c r="B56" s="11">
        <v>468680.36900000001</v>
      </c>
      <c r="C56" s="11">
        <v>577117.48600000003</v>
      </c>
      <c r="D56" s="11">
        <v>208.49100000000001</v>
      </c>
      <c r="E56" s="11">
        <v>208.292</v>
      </c>
      <c r="F56" s="1" t="s">
        <v>106</v>
      </c>
      <c r="G56" s="1">
        <v>-0.19900000000000001</v>
      </c>
      <c r="H56" s="11">
        <f t="shared" si="0"/>
        <v>0.19900000000000001</v>
      </c>
    </row>
    <row r="57" spans="1:8" x14ac:dyDescent="0.25">
      <c r="A57" s="1" t="s">
        <v>81</v>
      </c>
      <c r="B57" s="11">
        <v>568217.47199999995</v>
      </c>
      <c r="C57" s="11">
        <v>776429.87300000002</v>
      </c>
      <c r="D57" s="11">
        <v>358.17099999999999</v>
      </c>
      <c r="E57" s="11">
        <v>358.05799999999999</v>
      </c>
      <c r="F57" s="1" t="s">
        <v>106</v>
      </c>
      <c r="G57" s="1">
        <v>-0.113</v>
      </c>
      <c r="H57" s="11">
        <f t="shared" si="0"/>
        <v>0.113</v>
      </c>
    </row>
    <row r="58" spans="1:8" x14ac:dyDescent="0.25">
      <c r="A58" s="1" t="s">
        <v>82</v>
      </c>
      <c r="B58" s="11">
        <v>577990.152</v>
      </c>
      <c r="C58" s="11">
        <v>848435.92</v>
      </c>
      <c r="D58" s="11">
        <v>353.79599999999999</v>
      </c>
      <c r="E58" s="11">
        <v>353.61700000000002</v>
      </c>
      <c r="F58" s="1" t="s">
        <v>106</v>
      </c>
      <c r="G58" s="1">
        <v>-0.17899999999999999</v>
      </c>
      <c r="H58" s="11">
        <f t="shared" si="0"/>
        <v>0.17899999999999999</v>
      </c>
    </row>
    <row r="59" spans="1:8" x14ac:dyDescent="0.25">
      <c r="A59" s="1" t="s">
        <v>83</v>
      </c>
      <c r="B59" s="11">
        <v>448964.033</v>
      </c>
      <c r="C59" s="11">
        <v>897734.51800000004</v>
      </c>
      <c r="D59" s="11">
        <v>1051.3630000000001</v>
      </c>
      <c r="E59" s="11">
        <v>1051.3810000000001</v>
      </c>
      <c r="F59" s="1" t="s">
        <v>106</v>
      </c>
      <c r="G59" s="1">
        <v>1.7999999999999999E-2</v>
      </c>
      <c r="H59" s="11">
        <f t="shared" si="0"/>
        <v>1.7999999999999999E-2</v>
      </c>
    </row>
    <row r="60" spans="1:8" x14ac:dyDescent="0.25">
      <c r="A60" s="1" t="s">
        <v>84</v>
      </c>
      <c r="B60" s="11">
        <v>439468.39399999997</v>
      </c>
      <c r="C60" s="11">
        <v>856928.91700000002</v>
      </c>
      <c r="D60" s="11">
        <v>739.02800000000002</v>
      </c>
      <c r="E60" s="11">
        <v>738.98599999999999</v>
      </c>
      <c r="F60" s="1" t="s">
        <v>106</v>
      </c>
      <c r="G60" s="1">
        <v>-4.2000000000000003E-2</v>
      </c>
      <c r="H60" s="11">
        <f t="shared" si="0"/>
        <v>4.2000000000000003E-2</v>
      </c>
    </row>
    <row r="61" spans="1:8" x14ac:dyDescent="0.25">
      <c r="A61" s="1" t="s">
        <v>85</v>
      </c>
      <c r="B61" s="11">
        <v>461365.40399999998</v>
      </c>
      <c r="C61" s="11">
        <v>819167.81</v>
      </c>
      <c r="D61" s="11">
        <v>718.87699999999995</v>
      </c>
      <c r="E61" s="11">
        <v>718.85</v>
      </c>
      <c r="F61" s="1" t="s">
        <v>106</v>
      </c>
      <c r="G61" s="1">
        <v>-2.7E-2</v>
      </c>
      <c r="H61" s="11">
        <f t="shared" si="0"/>
        <v>2.7E-2</v>
      </c>
    </row>
    <row r="62" spans="1:8" x14ac:dyDescent="0.25">
      <c r="A62" s="1" t="s">
        <v>86</v>
      </c>
      <c r="B62" s="11">
        <v>405692.19699999999</v>
      </c>
      <c r="C62" s="11">
        <v>827064.06799999997</v>
      </c>
      <c r="D62" s="11">
        <v>882.88099999999997</v>
      </c>
      <c r="E62" s="11">
        <v>882.84199999999998</v>
      </c>
      <c r="F62" s="1" t="s">
        <v>106</v>
      </c>
      <c r="G62" s="1">
        <v>-3.9E-2</v>
      </c>
      <c r="H62" s="11">
        <f t="shared" si="0"/>
        <v>3.9E-2</v>
      </c>
    </row>
    <row r="63" spans="1:8" x14ac:dyDescent="0.25">
      <c r="A63" s="1" t="s">
        <v>87</v>
      </c>
      <c r="B63" s="11">
        <v>355347.86900000001</v>
      </c>
      <c r="C63" s="11">
        <v>783568.88</v>
      </c>
      <c r="D63" s="11">
        <v>374.101</v>
      </c>
      <c r="E63" s="11">
        <v>373.94900000000001</v>
      </c>
      <c r="F63" s="1" t="s">
        <v>106</v>
      </c>
      <c r="G63" s="1">
        <v>-0.152</v>
      </c>
      <c r="H63" s="11">
        <f t="shared" si="0"/>
        <v>0.152</v>
      </c>
    </row>
    <row r="64" spans="1:8" x14ac:dyDescent="0.25">
      <c r="A64" s="1" t="s">
        <v>88</v>
      </c>
      <c r="B64" s="11">
        <v>446893.98499999999</v>
      </c>
      <c r="C64" s="11">
        <v>774207.24800000002</v>
      </c>
      <c r="D64" s="11">
        <v>1004.864</v>
      </c>
      <c r="E64" s="11">
        <v>1004.958</v>
      </c>
      <c r="F64" s="1" t="s">
        <v>106</v>
      </c>
      <c r="G64" s="1">
        <v>9.4E-2</v>
      </c>
      <c r="H64" s="11">
        <f t="shared" si="0"/>
        <v>9.4E-2</v>
      </c>
    </row>
    <row r="65" spans="1:8" x14ac:dyDescent="0.25">
      <c r="A65" s="1" t="s">
        <v>89</v>
      </c>
      <c r="B65" s="11">
        <v>390206.10200000001</v>
      </c>
      <c r="C65" s="11">
        <v>784828.49300000002</v>
      </c>
      <c r="D65" s="11">
        <v>824.48199999999997</v>
      </c>
      <c r="E65" s="11">
        <v>824.40800000000002</v>
      </c>
      <c r="F65" s="1" t="s">
        <v>106</v>
      </c>
      <c r="G65" s="1">
        <v>-7.3999999999999996E-2</v>
      </c>
      <c r="H65" s="11">
        <f t="shared" si="0"/>
        <v>7.3999999999999996E-2</v>
      </c>
    </row>
    <row r="66" spans="1:8" x14ac:dyDescent="0.25">
      <c r="A66" s="1" t="s">
        <v>90</v>
      </c>
      <c r="B66" s="11">
        <v>386621.20699999999</v>
      </c>
      <c r="C66" s="11">
        <v>721162.91399999999</v>
      </c>
      <c r="D66" s="11">
        <v>645.05799999999999</v>
      </c>
      <c r="E66" s="11">
        <v>644.82799999999997</v>
      </c>
      <c r="F66" s="1" t="s">
        <v>106</v>
      </c>
      <c r="G66" s="1">
        <v>-0.23</v>
      </c>
      <c r="H66" s="11">
        <f t="shared" si="0"/>
        <v>0.23</v>
      </c>
    </row>
    <row r="67" spans="1:8" x14ac:dyDescent="0.25">
      <c r="A67" s="1" t="s">
        <v>91</v>
      </c>
      <c r="B67" s="11">
        <v>462391.9</v>
      </c>
      <c r="C67" s="11">
        <v>733698.81700000004</v>
      </c>
      <c r="D67" s="11">
        <v>1015.439</v>
      </c>
      <c r="E67" s="11">
        <v>1015.407</v>
      </c>
      <c r="F67" s="1" t="s">
        <v>106</v>
      </c>
      <c r="G67" s="1">
        <v>-3.2000000000000001E-2</v>
      </c>
      <c r="H67" s="11">
        <f t="shared" si="0"/>
        <v>3.2000000000000001E-2</v>
      </c>
    </row>
    <row r="68" spans="1:8" x14ac:dyDescent="0.25">
      <c r="A68" s="1" t="s">
        <v>92</v>
      </c>
      <c r="B68" s="11">
        <v>508165.08399999997</v>
      </c>
      <c r="C68" s="11">
        <v>732945.65700000001</v>
      </c>
      <c r="D68" s="11">
        <v>280.36700000000002</v>
      </c>
      <c r="E68" s="11">
        <v>280.55900000000003</v>
      </c>
      <c r="F68" s="1" t="s">
        <v>106</v>
      </c>
      <c r="G68" s="1">
        <v>0.192</v>
      </c>
      <c r="H68" s="11">
        <f t="shared" ref="H68:H131" si="1">ABS(G68)</f>
        <v>0.192</v>
      </c>
    </row>
    <row r="69" spans="1:8" x14ac:dyDescent="0.25">
      <c r="A69" s="1" t="s">
        <v>93</v>
      </c>
      <c r="B69" s="11">
        <v>368114.22899999999</v>
      </c>
      <c r="C69" s="11">
        <v>680619.64899999998</v>
      </c>
      <c r="D69" s="11">
        <v>489.00799999999998</v>
      </c>
      <c r="E69" s="11">
        <v>489.649</v>
      </c>
      <c r="F69" s="1" t="s">
        <v>106</v>
      </c>
      <c r="G69" s="1">
        <v>0.64100000000000001</v>
      </c>
      <c r="H69" s="11">
        <f t="shared" si="1"/>
        <v>0.64100000000000001</v>
      </c>
    </row>
    <row r="70" spans="1:8" x14ac:dyDescent="0.25">
      <c r="A70" s="1" t="s">
        <v>94</v>
      </c>
      <c r="B70" s="11">
        <v>333632.821</v>
      </c>
      <c r="C70" s="11">
        <v>697981.326</v>
      </c>
      <c r="D70" s="11">
        <v>984.41300000000001</v>
      </c>
      <c r="E70" s="11">
        <v>984.42499999999995</v>
      </c>
      <c r="F70" s="1" t="s">
        <v>106</v>
      </c>
      <c r="G70" s="1">
        <v>1.2E-2</v>
      </c>
      <c r="H70" s="11">
        <f t="shared" si="1"/>
        <v>1.2E-2</v>
      </c>
    </row>
    <row r="71" spans="1:8" x14ac:dyDescent="0.25">
      <c r="A71" s="1" t="s">
        <v>95</v>
      </c>
      <c r="B71" s="11">
        <v>341955.75599999999</v>
      </c>
      <c r="C71" s="11">
        <v>656311.67299999995</v>
      </c>
      <c r="D71" s="11">
        <v>825.67100000000005</v>
      </c>
      <c r="E71" s="11">
        <v>825.80100000000004</v>
      </c>
      <c r="F71" s="1" t="s">
        <v>106</v>
      </c>
      <c r="G71" s="1">
        <v>0.13</v>
      </c>
      <c r="H71" s="11">
        <f t="shared" si="1"/>
        <v>0.13</v>
      </c>
    </row>
    <row r="72" spans="1:8" x14ac:dyDescent="0.25">
      <c r="A72" s="1" t="s">
        <v>96</v>
      </c>
      <c r="B72" s="11">
        <v>406445.43199999997</v>
      </c>
      <c r="C72" s="11">
        <v>634251.80900000001</v>
      </c>
      <c r="D72" s="11">
        <v>266.45299999999997</v>
      </c>
      <c r="E72" s="11">
        <v>267.02699999999999</v>
      </c>
      <c r="F72" s="1" t="s">
        <v>106</v>
      </c>
      <c r="G72" s="1">
        <v>0.57399999999999995</v>
      </c>
      <c r="H72" s="11">
        <f t="shared" si="1"/>
        <v>0.57399999999999995</v>
      </c>
    </row>
    <row r="73" spans="1:8" x14ac:dyDescent="0.25">
      <c r="A73" s="1" t="s">
        <v>97</v>
      </c>
      <c r="B73" s="11">
        <v>475749.58299999998</v>
      </c>
      <c r="C73" s="11">
        <v>651607.55599999998</v>
      </c>
      <c r="D73" s="11">
        <v>512.70899999999995</v>
      </c>
      <c r="E73" s="11">
        <v>512.428</v>
      </c>
      <c r="F73" s="1" t="s">
        <v>106</v>
      </c>
      <c r="G73" s="1">
        <v>-0.28100000000000003</v>
      </c>
      <c r="H73" s="11">
        <f t="shared" si="1"/>
        <v>0.28100000000000003</v>
      </c>
    </row>
    <row r="74" spans="1:8" x14ac:dyDescent="0.25">
      <c r="A74" s="1" t="s">
        <v>98</v>
      </c>
      <c r="B74" s="11">
        <v>453576.05699999997</v>
      </c>
      <c r="C74" s="11">
        <v>883427.76699999999</v>
      </c>
      <c r="D74" s="11">
        <v>666.31500000000005</v>
      </c>
      <c r="E74" s="11">
        <v>666.12300000000005</v>
      </c>
      <c r="F74" s="1" t="s">
        <v>106</v>
      </c>
      <c r="G74" s="1">
        <v>-0.192</v>
      </c>
      <c r="H74" s="11">
        <f t="shared" si="1"/>
        <v>0.192</v>
      </c>
    </row>
    <row r="75" spans="1:8" x14ac:dyDescent="0.25">
      <c r="A75" s="1" t="s">
        <v>99</v>
      </c>
      <c r="B75" s="11">
        <v>560878.45299999998</v>
      </c>
      <c r="C75" s="11">
        <v>810917.11100000003</v>
      </c>
      <c r="D75" s="11">
        <v>890.38300000000004</v>
      </c>
      <c r="E75" s="11">
        <v>890.13599999999997</v>
      </c>
      <c r="F75" s="1" t="s">
        <v>106</v>
      </c>
      <c r="G75" s="1">
        <v>-0.247</v>
      </c>
      <c r="H75" s="11">
        <f t="shared" si="1"/>
        <v>0.247</v>
      </c>
    </row>
    <row r="76" spans="1:8" x14ac:dyDescent="0.25">
      <c r="A76" s="1" t="s">
        <v>100</v>
      </c>
      <c r="B76" s="11">
        <v>507210.538</v>
      </c>
      <c r="C76" s="11">
        <v>710116.91500000004</v>
      </c>
      <c r="D76" s="11">
        <v>379.233</v>
      </c>
      <c r="E76" s="11">
        <v>379.02499999999998</v>
      </c>
      <c r="F76" s="1" t="s">
        <v>106</v>
      </c>
      <c r="G76" s="1">
        <v>-0.20799999999999999</v>
      </c>
      <c r="H76" s="11">
        <f t="shared" si="1"/>
        <v>0.20799999999999999</v>
      </c>
    </row>
    <row r="77" spans="1:8" x14ac:dyDescent="0.25">
      <c r="A77" s="1" t="s">
        <v>101</v>
      </c>
      <c r="B77" s="11">
        <v>331391.82199999999</v>
      </c>
      <c r="C77" s="11">
        <v>794521.85800000001</v>
      </c>
      <c r="D77" s="11">
        <v>337.39800000000002</v>
      </c>
      <c r="E77" s="11">
        <v>337.51299999999998</v>
      </c>
      <c r="F77" s="1" t="s">
        <v>106</v>
      </c>
      <c r="G77" s="1">
        <v>0.115</v>
      </c>
      <c r="H77" s="11">
        <f t="shared" si="1"/>
        <v>0.115</v>
      </c>
    </row>
    <row r="78" spans="1:8" x14ac:dyDescent="0.25">
      <c r="A78" s="1" t="s">
        <v>102</v>
      </c>
      <c r="B78" s="11">
        <v>322964.92700000003</v>
      </c>
      <c r="C78" s="11">
        <v>637242.21900000004</v>
      </c>
      <c r="D78" s="11">
        <v>207.624</v>
      </c>
      <c r="E78" s="11">
        <v>207.369</v>
      </c>
      <c r="F78" s="1" t="s">
        <v>106</v>
      </c>
      <c r="G78" s="1">
        <v>-0.255</v>
      </c>
      <c r="H78" s="11">
        <f t="shared" si="1"/>
        <v>0.255</v>
      </c>
    </row>
    <row r="79" spans="1:8" x14ac:dyDescent="0.25">
      <c r="A79" s="1" t="s">
        <v>103</v>
      </c>
      <c r="B79" s="11">
        <v>362685.34499999997</v>
      </c>
      <c r="C79" s="11">
        <v>587384.67799999996</v>
      </c>
      <c r="D79" s="11">
        <v>221.17500000000001</v>
      </c>
      <c r="E79" s="11">
        <v>221.38</v>
      </c>
      <c r="F79" s="1" t="s">
        <v>106</v>
      </c>
      <c r="G79" s="1">
        <v>0.20499999999999999</v>
      </c>
      <c r="H79" s="11">
        <f t="shared" si="1"/>
        <v>0.20499999999999999</v>
      </c>
    </row>
    <row r="80" spans="1:8" x14ac:dyDescent="0.25">
      <c r="A80" s="1" t="s">
        <v>104</v>
      </c>
      <c r="B80" s="11">
        <v>334063.72100000002</v>
      </c>
      <c r="C80" s="11">
        <v>675876.96200000006</v>
      </c>
      <c r="D80" s="11">
        <v>471.916</v>
      </c>
      <c r="E80" s="11">
        <v>471.86</v>
      </c>
      <c r="F80" s="1" t="s">
        <v>106</v>
      </c>
      <c r="G80" s="1">
        <v>-5.6000000000000001E-2</v>
      </c>
      <c r="H80" s="11">
        <f t="shared" si="1"/>
        <v>5.6000000000000001E-2</v>
      </c>
    </row>
    <row r="81" spans="1:8" x14ac:dyDescent="0.25">
      <c r="A81" s="1" t="s">
        <v>105</v>
      </c>
      <c r="B81" s="11">
        <v>400135.95400000003</v>
      </c>
      <c r="C81" s="11">
        <v>751207.43</v>
      </c>
      <c r="D81" s="11">
        <v>979.76900000000001</v>
      </c>
      <c r="E81" s="11">
        <v>979.57799999999997</v>
      </c>
      <c r="F81" s="1" t="s">
        <v>106</v>
      </c>
      <c r="G81" s="1">
        <v>-0.191</v>
      </c>
      <c r="H81" s="11">
        <f t="shared" si="1"/>
        <v>0.191</v>
      </c>
    </row>
    <row r="82" spans="1:8" x14ac:dyDescent="0.25">
      <c r="A82" s="1" t="s">
        <v>107</v>
      </c>
      <c r="B82" s="11">
        <v>409476.38199999998</v>
      </c>
      <c r="C82" s="11">
        <v>881572.36499999999</v>
      </c>
      <c r="D82" s="11">
        <v>619.33799999999997</v>
      </c>
      <c r="E82" s="11">
        <v>619.41399999999999</v>
      </c>
      <c r="F82" s="1" t="s">
        <v>168</v>
      </c>
      <c r="G82" s="1">
        <v>7.5999999999999998E-2</v>
      </c>
      <c r="H82" s="11">
        <f t="shared" si="1"/>
        <v>7.5999999999999998E-2</v>
      </c>
    </row>
    <row r="83" spans="1:8" x14ac:dyDescent="0.25">
      <c r="A83" s="1" t="s">
        <v>108</v>
      </c>
      <c r="B83" s="11">
        <v>453542.80300000001</v>
      </c>
      <c r="C83" s="11">
        <v>883323.11899999995</v>
      </c>
      <c r="D83" s="11">
        <v>662.64700000000005</v>
      </c>
      <c r="E83" s="11">
        <v>662.26499999999999</v>
      </c>
      <c r="F83" s="1" t="s">
        <v>168</v>
      </c>
      <c r="G83" s="1">
        <v>-0.38200000000000001</v>
      </c>
      <c r="H83" s="11">
        <f t="shared" si="1"/>
        <v>0.38200000000000001</v>
      </c>
    </row>
    <row r="84" spans="1:8" x14ac:dyDescent="0.25">
      <c r="A84" s="1" t="s">
        <v>109</v>
      </c>
      <c r="B84" s="11">
        <v>503591.05800000002</v>
      </c>
      <c r="C84" s="11">
        <v>855528.50399999996</v>
      </c>
      <c r="D84" s="11">
        <v>1173.451</v>
      </c>
      <c r="E84" s="11">
        <v>1173.3920000000001</v>
      </c>
      <c r="F84" s="1" t="s">
        <v>168</v>
      </c>
      <c r="G84" s="1">
        <v>-5.8999999999999997E-2</v>
      </c>
      <c r="H84" s="11">
        <f t="shared" si="1"/>
        <v>5.8999999999999997E-2</v>
      </c>
    </row>
    <row r="85" spans="1:8" x14ac:dyDescent="0.25">
      <c r="A85" s="1" t="s">
        <v>110</v>
      </c>
      <c r="B85" s="11">
        <v>541844.36800000002</v>
      </c>
      <c r="C85" s="11">
        <v>854030.87800000003</v>
      </c>
      <c r="D85" s="11">
        <v>755.01900000000001</v>
      </c>
      <c r="E85" s="11">
        <v>755.39200000000005</v>
      </c>
      <c r="F85" s="1" t="s">
        <v>168</v>
      </c>
      <c r="G85" s="1">
        <v>0.373</v>
      </c>
      <c r="H85" s="11">
        <f t="shared" si="1"/>
        <v>0.373</v>
      </c>
    </row>
    <row r="86" spans="1:8" x14ac:dyDescent="0.25">
      <c r="A86" s="1" t="s">
        <v>111</v>
      </c>
      <c r="B86" s="11">
        <v>545833.82299999997</v>
      </c>
      <c r="C86" s="11">
        <v>829226.005</v>
      </c>
      <c r="D86" s="11">
        <v>610.46600000000001</v>
      </c>
      <c r="E86" s="11">
        <v>610.84</v>
      </c>
      <c r="F86" s="1" t="s">
        <v>168</v>
      </c>
      <c r="G86" s="1">
        <v>0.374</v>
      </c>
      <c r="H86" s="11">
        <f t="shared" si="1"/>
        <v>0.374</v>
      </c>
    </row>
    <row r="87" spans="1:8" x14ac:dyDescent="0.25">
      <c r="A87" s="1" t="s">
        <v>112</v>
      </c>
      <c r="B87" s="11">
        <v>545821.61</v>
      </c>
      <c r="C87" s="11">
        <v>829171.91700000002</v>
      </c>
      <c r="D87" s="11">
        <v>603.43799999999999</v>
      </c>
      <c r="E87" s="11">
        <v>603.74400000000003</v>
      </c>
      <c r="F87" s="1" t="s">
        <v>168</v>
      </c>
      <c r="G87" s="1">
        <v>0.30599999999999999</v>
      </c>
      <c r="H87" s="11">
        <f t="shared" si="1"/>
        <v>0.30599999999999999</v>
      </c>
    </row>
    <row r="88" spans="1:8" x14ac:dyDescent="0.25">
      <c r="A88" s="1" t="s">
        <v>113</v>
      </c>
      <c r="B88" s="11">
        <v>602253.64500000002</v>
      </c>
      <c r="C88" s="11">
        <v>822798.46900000004</v>
      </c>
      <c r="D88" s="11">
        <v>411.89800000000002</v>
      </c>
      <c r="E88" s="11">
        <v>411.702</v>
      </c>
      <c r="F88" s="1" t="s">
        <v>168</v>
      </c>
      <c r="G88" s="1">
        <v>-0.19600000000000001</v>
      </c>
      <c r="H88" s="11">
        <f t="shared" si="1"/>
        <v>0.19600000000000001</v>
      </c>
    </row>
    <row r="89" spans="1:8" x14ac:dyDescent="0.25">
      <c r="A89" s="1" t="s">
        <v>114</v>
      </c>
      <c r="B89" s="11">
        <v>560744.55099999998</v>
      </c>
      <c r="C89" s="11">
        <v>810947.42500000005</v>
      </c>
      <c r="D89" s="11">
        <v>892.22199999999998</v>
      </c>
      <c r="E89" s="11">
        <v>891.88499999999999</v>
      </c>
      <c r="F89" s="1" t="s">
        <v>168</v>
      </c>
      <c r="G89" s="1">
        <v>-0.33700000000000002</v>
      </c>
      <c r="H89" s="11">
        <f t="shared" si="1"/>
        <v>0.33700000000000002</v>
      </c>
    </row>
    <row r="90" spans="1:8" x14ac:dyDescent="0.25">
      <c r="A90" s="1" t="s">
        <v>115</v>
      </c>
      <c r="B90" s="11">
        <v>400352.11800000002</v>
      </c>
      <c r="C90" s="11">
        <v>813823.43</v>
      </c>
      <c r="D90" s="11">
        <v>483.24799999999999</v>
      </c>
      <c r="E90" s="11">
        <v>483.31</v>
      </c>
      <c r="F90" s="1" t="s">
        <v>168</v>
      </c>
      <c r="G90" s="1">
        <v>6.2E-2</v>
      </c>
      <c r="H90" s="11">
        <f t="shared" si="1"/>
        <v>6.2E-2</v>
      </c>
    </row>
    <row r="91" spans="1:8" x14ac:dyDescent="0.25">
      <c r="A91" s="1" t="s">
        <v>116</v>
      </c>
      <c r="B91" s="11">
        <v>446537.70500000002</v>
      </c>
      <c r="C91" s="11">
        <v>801572.26100000006</v>
      </c>
      <c r="D91" s="11">
        <v>792.39700000000005</v>
      </c>
      <c r="E91" s="11">
        <v>792.452</v>
      </c>
      <c r="F91" s="1" t="s">
        <v>168</v>
      </c>
      <c r="G91" s="1">
        <v>5.5E-2</v>
      </c>
      <c r="H91" s="11">
        <f t="shared" si="1"/>
        <v>5.5E-2</v>
      </c>
    </row>
    <row r="92" spans="1:8" x14ac:dyDescent="0.25">
      <c r="A92" s="1" t="s">
        <v>117</v>
      </c>
      <c r="B92" s="11">
        <v>488668.60399999999</v>
      </c>
      <c r="C92" s="11">
        <v>822367.79099999997</v>
      </c>
      <c r="D92" s="11">
        <v>973.08299999999997</v>
      </c>
      <c r="E92" s="11">
        <v>972.97199999999998</v>
      </c>
      <c r="F92" s="1" t="s">
        <v>168</v>
      </c>
      <c r="G92" s="1">
        <v>-0.111</v>
      </c>
      <c r="H92" s="11">
        <f t="shared" si="1"/>
        <v>0.111</v>
      </c>
    </row>
    <row r="93" spans="1:8" x14ac:dyDescent="0.25">
      <c r="A93" s="1" t="s">
        <v>118</v>
      </c>
      <c r="B93" s="11">
        <v>537623.701</v>
      </c>
      <c r="C93" s="11">
        <v>795762.679</v>
      </c>
      <c r="D93" s="11">
        <v>352.2</v>
      </c>
      <c r="E93" s="11">
        <v>352.45800000000003</v>
      </c>
      <c r="F93" s="1" t="s">
        <v>168</v>
      </c>
      <c r="G93" s="1">
        <v>0.25800000000000001</v>
      </c>
      <c r="H93" s="11">
        <f t="shared" si="1"/>
        <v>0.25800000000000001</v>
      </c>
    </row>
    <row r="94" spans="1:8" x14ac:dyDescent="0.25">
      <c r="A94" s="1" t="s">
        <v>119</v>
      </c>
      <c r="B94" s="11">
        <v>550854.40599999996</v>
      </c>
      <c r="C94" s="11">
        <v>773781.71900000004</v>
      </c>
      <c r="D94" s="11">
        <v>180.78800000000001</v>
      </c>
      <c r="E94" s="11">
        <v>180.798</v>
      </c>
      <c r="F94" s="1" t="s">
        <v>168</v>
      </c>
      <c r="G94" s="1">
        <v>0.01</v>
      </c>
      <c r="H94" s="11">
        <f t="shared" si="1"/>
        <v>0.01</v>
      </c>
    </row>
    <row r="95" spans="1:8" x14ac:dyDescent="0.25">
      <c r="A95" s="1" t="s">
        <v>120</v>
      </c>
      <c r="B95" s="11">
        <v>550813.27500000002</v>
      </c>
      <c r="C95" s="11">
        <v>773722.3</v>
      </c>
      <c r="D95" s="11">
        <v>181.202</v>
      </c>
      <c r="E95" s="11">
        <v>181.21299999999999</v>
      </c>
      <c r="F95" s="1" t="s">
        <v>168</v>
      </c>
      <c r="G95" s="1">
        <v>1.0999999999999999E-2</v>
      </c>
      <c r="H95" s="11">
        <f t="shared" si="1"/>
        <v>1.0999999999999999E-2</v>
      </c>
    </row>
    <row r="96" spans="1:8" x14ac:dyDescent="0.25">
      <c r="A96" s="1" t="s">
        <v>121</v>
      </c>
      <c r="B96" s="11">
        <v>574458.679</v>
      </c>
      <c r="C96" s="11">
        <v>762433.223</v>
      </c>
      <c r="D96" s="11">
        <v>490.02</v>
      </c>
      <c r="E96" s="11">
        <v>489.86</v>
      </c>
      <c r="F96" s="1" t="s">
        <v>168</v>
      </c>
      <c r="G96" s="1">
        <v>-0.16</v>
      </c>
      <c r="H96" s="11">
        <f t="shared" si="1"/>
        <v>0.16</v>
      </c>
    </row>
    <row r="97" spans="1:8" x14ac:dyDescent="0.25">
      <c r="A97" s="1" t="s">
        <v>122</v>
      </c>
      <c r="B97" s="11">
        <v>507346.353</v>
      </c>
      <c r="C97" s="11">
        <v>710130.1</v>
      </c>
      <c r="D97" s="11">
        <v>380.16800000000001</v>
      </c>
      <c r="E97" s="11">
        <v>379.84899999999999</v>
      </c>
      <c r="F97" s="1" t="s">
        <v>168</v>
      </c>
      <c r="G97" s="1">
        <v>-0.31900000000000001</v>
      </c>
      <c r="H97" s="11">
        <f t="shared" si="1"/>
        <v>0.31900000000000001</v>
      </c>
    </row>
    <row r="98" spans="1:8" x14ac:dyDescent="0.25">
      <c r="A98" s="1" t="s">
        <v>123</v>
      </c>
      <c r="B98" s="11">
        <v>461085.75300000003</v>
      </c>
      <c r="C98" s="11">
        <v>714967.06400000001</v>
      </c>
      <c r="D98" s="11">
        <v>839.91899999999998</v>
      </c>
      <c r="E98" s="11">
        <v>840.23900000000003</v>
      </c>
      <c r="F98" s="1" t="s">
        <v>168</v>
      </c>
      <c r="G98" s="1">
        <v>0.32</v>
      </c>
      <c r="H98" s="11">
        <f t="shared" si="1"/>
        <v>0.32</v>
      </c>
    </row>
    <row r="99" spans="1:8" x14ac:dyDescent="0.25">
      <c r="A99" s="1" t="s">
        <v>124</v>
      </c>
      <c r="B99" s="11">
        <v>406947.05300000001</v>
      </c>
      <c r="C99" s="11">
        <v>759746.83799999999</v>
      </c>
      <c r="D99" s="11">
        <v>718.73099999999999</v>
      </c>
      <c r="E99" s="11">
        <v>718.43299999999999</v>
      </c>
      <c r="F99" s="1" t="s">
        <v>168</v>
      </c>
      <c r="G99" s="1">
        <v>-0.29799999999999999</v>
      </c>
      <c r="H99" s="11">
        <f t="shared" si="1"/>
        <v>0.29799999999999999</v>
      </c>
    </row>
    <row r="100" spans="1:8" x14ac:dyDescent="0.25">
      <c r="A100" s="1" t="s">
        <v>125</v>
      </c>
      <c r="B100" s="11">
        <v>406990.886</v>
      </c>
      <c r="C100" s="11">
        <v>759776.06900000002</v>
      </c>
      <c r="D100" s="11">
        <v>715.69299999999998</v>
      </c>
      <c r="E100" s="11">
        <v>715.39700000000005</v>
      </c>
      <c r="F100" s="1" t="s">
        <v>168</v>
      </c>
      <c r="G100" s="1">
        <v>-0.29599999999999999</v>
      </c>
      <c r="H100" s="11">
        <f t="shared" si="1"/>
        <v>0.29599999999999999</v>
      </c>
    </row>
    <row r="101" spans="1:8" x14ac:dyDescent="0.25">
      <c r="A101" s="1" t="s">
        <v>126</v>
      </c>
      <c r="B101" s="11">
        <v>373688.848</v>
      </c>
      <c r="C101" s="11">
        <v>794536.446</v>
      </c>
      <c r="D101" s="11">
        <v>530.06399999999996</v>
      </c>
      <c r="E101" s="11">
        <v>530.15200000000004</v>
      </c>
      <c r="F101" s="1" t="s">
        <v>168</v>
      </c>
      <c r="G101" s="1">
        <v>8.7999999999999995E-2</v>
      </c>
      <c r="H101" s="11">
        <f t="shared" si="1"/>
        <v>8.7999999999999995E-2</v>
      </c>
    </row>
    <row r="102" spans="1:8" x14ac:dyDescent="0.25">
      <c r="A102" s="1" t="s">
        <v>127</v>
      </c>
      <c r="B102" s="11">
        <v>373642.52799999999</v>
      </c>
      <c r="C102" s="11">
        <v>794582.16200000001</v>
      </c>
      <c r="D102" s="11">
        <v>526.678</v>
      </c>
      <c r="E102" s="11">
        <v>526.779</v>
      </c>
      <c r="F102" s="1" t="s">
        <v>168</v>
      </c>
      <c r="G102" s="1">
        <v>0.10100000000000001</v>
      </c>
      <c r="H102" s="11">
        <f t="shared" si="1"/>
        <v>0.10100000000000001</v>
      </c>
    </row>
    <row r="103" spans="1:8" x14ac:dyDescent="0.25">
      <c r="A103" s="1" t="s">
        <v>128</v>
      </c>
      <c r="B103" s="11">
        <v>392518.72499999998</v>
      </c>
      <c r="C103" s="11">
        <v>854540.61600000004</v>
      </c>
      <c r="D103" s="11">
        <v>411.178</v>
      </c>
      <c r="E103" s="11">
        <v>410.822</v>
      </c>
      <c r="F103" s="1" t="s">
        <v>168</v>
      </c>
      <c r="G103" s="1">
        <v>-0.35599999999999998</v>
      </c>
      <c r="H103" s="11">
        <f t="shared" si="1"/>
        <v>0.35599999999999998</v>
      </c>
    </row>
    <row r="104" spans="1:8" x14ac:dyDescent="0.25">
      <c r="A104" s="1" t="s">
        <v>129</v>
      </c>
      <c r="B104" s="11">
        <v>392578.49699999997</v>
      </c>
      <c r="C104" s="11">
        <v>854581.02599999995</v>
      </c>
      <c r="D104" s="11">
        <v>411.39800000000002</v>
      </c>
      <c r="E104" s="11">
        <v>411.33300000000003</v>
      </c>
      <c r="F104" s="1" t="s">
        <v>168</v>
      </c>
      <c r="G104" s="1">
        <v>-6.5000000000000002E-2</v>
      </c>
      <c r="H104" s="11">
        <f t="shared" si="1"/>
        <v>6.5000000000000002E-2</v>
      </c>
    </row>
    <row r="105" spans="1:8" x14ac:dyDescent="0.25">
      <c r="A105" s="1" t="s">
        <v>130</v>
      </c>
      <c r="B105" s="11">
        <v>364214.56599999999</v>
      </c>
      <c r="C105" s="11">
        <v>816227.66700000002</v>
      </c>
      <c r="D105" s="11">
        <v>648.28499999999997</v>
      </c>
      <c r="E105" s="11">
        <v>648.55999999999995</v>
      </c>
      <c r="F105" s="1" t="s">
        <v>168</v>
      </c>
      <c r="G105" s="1">
        <v>0.27500000000000002</v>
      </c>
      <c r="H105" s="11">
        <f t="shared" si="1"/>
        <v>0.27500000000000002</v>
      </c>
    </row>
    <row r="106" spans="1:8" x14ac:dyDescent="0.25">
      <c r="A106" s="1" t="s">
        <v>131</v>
      </c>
      <c r="B106" s="11">
        <v>364164.03899999999</v>
      </c>
      <c r="C106" s="11">
        <v>816128.75399999996</v>
      </c>
      <c r="D106" s="11">
        <v>645.17700000000002</v>
      </c>
      <c r="E106" s="11">
        <v>645.30700000000002</v>
      </c>
      <c r="F106" s="1" t="s">
        <v>168</v>
      </c>
      <c r="G106" s="1">
        <v>0.13</v>
      </c>
      <c r="H106" s="11">
        <f t="shared" si="1"/>
        <v>0.13</v>
      </c>
    </row>
    <row r="107" spans="1:8" x14ac:dyDescent="0.25">
      <c r="A107" s="1" t="s">
        <v>132</v>
      </c>
      <c r="B107" s="11">
        <v>331445.70500000002</v>
      </c>
      <c r="C107" s="11">
        <v>794449.68799999997</v>
      </c>
      <c r="D107" s="11">
        <v>341.46199999999999</v>
      </c>
      <c r="E107" s="11">
        <v>341.54700000000003</v>
      </c>
      <c r="F107" s="1" t="s">
        <v>168</v>
      </c>
      <c r="G107" s="1">
        <v>8.5000000000000006E-2</v>
      </c>
      <c r="H107" s="11">
        <f t="shared" si="1"/>
        <v>8.5000000000000006E-2</v>
      </c>
    </row>
    <row r="108" spans="1:8" x14ac:dyDescent="0.25">
      <c r="A108" s="1" t="s">
        <v>133</v>
      </c>
      <c r="B108" s="11">
        <v>399457.886</v>
      </c>
      <c r="C108" s="11">
        <v>767601.946</v>
      </c>
      <c r="D108" s="11">
        <v>576.78800000000001</v>
      </c>
      <c r="E108" s="11">
        <v>576.88099999999997</v>
      </c>
      <c r="F108" s="1" t="s">
        <v>168</v>
      </c>
      <c r="G108" s="1">
        <v>9.2999999999999999E-2</v>
      </c>
      <c r="H108" s="11">
        <f t="shared" si="1"/>
        <v>9.2999999999999999E-2</v>
      </c>
    </row>
    <row r="109" spans="1:8" x14ac:dyDescent="0.25">
      <c r="A109" s="1" t="s">
        <v>134</v>
      </c>
      <c r="B109" s="11">
        <v>348202.45400000003</v>
      </c>
      <c r="C109" s="11">
        <v>732976.728</v>
      </c>
      <c r="D109" s="11">
        <v>404.08800000000002</v>
      </c>
      <c r="E109" s="11">
        <v>404.10599999999999</v>
      </c>
      <c r="F109" s="1" t="s">
        <v>168</v>
      </c>
      <c r="G109" s="1">
        <v>1.7999999999999999E-2</v>
      </c>
      <c r="H109" s="11">
        <f t="shared" si="1"/>
        <v>1.7999999999999999E-2</v>
      </c>
    </row>
    <row r="110" spans="1:8" x14ac:dyDescent="0.25">
      <c r="A110" s="1" t="s">
        <v>135</v>
      </c>
      <c r="B110" s="11">
        <v>354625.00699999998</v>
      </c>
      <c r="C110" s="11">
        <v>762935.81200000003</v>
      </c>
      <c r="D110" s="11">
        <v>518.76499999999999</v>
      </c>
      <c r="E110" s="11">
        <v>518.45100000000002</v>
      </c>
      <c r="F110" s="1" t="s">
        <v>168</v>
      </c>
      <c r="G110" s="1">
        <v>-0.314</v>
      </c>
      <c r="H110" s="11">
        <f t="shared" si="1"/>
        <v>0.314</v>
      </c>
    </row>
    <row r="111" spans="1:8" x14ac:dyDescent="0.25">
      <c r="A111" s="1" t="s">
        <v>136</v>
      </c>
      <c r="B111" s="11">
        <v>354601.25199999998</v>
      </c>
      <c r="C111" s="11">
        <v>762991.24800000002</v>
      </c>
      <c r="D111" s="11">
        <v>523.26400000000001</v>
      </c>
      <c r="E111" s="11">
        <v>523.44299999999998</v>
      </c>
      <c r="F111" s="1" t="s">
        <v>168</v>
      </c>
      <c r="G111" s="1">
        <v>0.17899999999999999</v>
      </c>
      <c r="H111" s="11">
        <f t="shared" si="1"/>
        <v>0.17899999999999999</v>
      </c>
    </row>
    <row r="112" spans="1:8" x14ac:dyDescent="0.25">
      <c r="A112" s="1" t="s">
        <v>137</v>
      </c>
      <c r="B112" s="11">
        <v>385488.40700000001</v>
      </c>
      <c r="C112" s="11">
        <v>700652.04799999995</v>
      </c>
      <c r="D112" s="11">
        <v>941.56200000000001</v>
      </c>
      <c r="E112" s="11">
        <v>941.70399999999995</v>
      </c>
      <c r="F112" s="1" t="s">
        <v>168</v>
      </c>
      <c r="G112" s="1">
        <v>0.14199999999999999</v>
      </c>
      <c r="H112" s="11">
        <f t="shared" si="1"/>
        <v>0.14199999999999999</v>
      </c>
    </row>
    <row r="113" spans="1:8" x14ac:dyDescent="0.25">
      <c r="A113" s="1" t="s">
        <v>138</v>
      </c>
      <c r="B113" s="11">
        <v>385402.76299999998</v>
      </c>
      <c r="C113" s="11">
        <v>700733.36399999994</v>
      </c>
      <c r="D113" s="11">
        <v>936.61800000000005</v>
      </c>
      <c r="E113" s="11">
        <v>936.76800000000003</v>
      </c>
      <c r="F113" s="1" t="s">
        <v>168</v>
      </c>
      <c r="G113" s="1">
        <v>0.15</v>
      </c>
      <c r="H113" s="11">
        <f t="shared" si="1"/>
        <v>0.15</v>
      </c>
    </row>
    <row r="114" spans="1:8" x14ac:dyDescent="0.25">
      <c r="A114" s="1" t="s">
        <v>139</v>
      </c>
      <c r="B114" s="11">
        <v>438154.054</v>
      </c>
      <c r="C114" s="11">
        <v>696315.647</v>
      </c>
      <c r="D114" s="11">
        <v>522.678</v>
      </c>
      <c r="E114" s="11">
        <v>522.99699999999996</v>
      </c>
      <c r="F114" s="1" t="s">
        <v>168</v>
      </c>
      <c r="G114" s="1">
        <v>0.31900000000000001</v>
      </c>
      <c r="H114" s="11">
        <f t="shared" si="1"/>
        <v>0.31900000000000001</v>
      </c>
    </row>
    <row r="115" spans="1:8" x14ac:dyDescent="0.25">
      <c r="A115" s="1" t="s">
        <v>140</v>
      </c>
      <c r="B115" s="11">
        <v>509620.79200000002</v>
      </c>
      <c r="C115" s="11">
        <v>647140.17599999998</v>
      </c>
      <c r="D115" s="11">
        <v>68.504000000000005</v>
      </c>
      <c r="E115" s="11">
        <v>68.129000000000005</v>
      </c>
      <c r="F115" s="1" t="s">
        <v>168</v>
      </c>
      <c r="G115" s="1">
        <v>-0.375</v>
      </c>
      <c r="H115" s="11">
        <f t="shared" si="1"/>
        <v>0.375</v>
      </c>
    </row>
    <row r="116" spans="1:8" x14ac:dyDescent="0.25">
      <c r="A116" s="1" t="s">
        <v>141</v>
      </c>
      <c r="B116" s="11">
        <v>509680.07799999998</v>
      </c>
      <c r="C116" s="11">
        <v>647222.32200000004</v>
      </c>
      <c r="D116" s="11">
        <v>66.683000000000007</v>
      </c>
      <c r="E116" s="11">
        <v>66.366</v>
      </c>
      <c r="F116" s="1" t="s">
        <v>168</v>
      </c>
      <c r="G116" s="1">
        <v>-0.317</v>
      </c>
      <c r="H116" s="11">
        <f t="shared" si="1"/>
        <v>0.317</v>
      </c>
    </row>
    <row r="117" spans="1:8" x14ac:dyDescent="0.25">
      <c r="A117" s="1" t="s">
        <v>142</v>
      </c>
      <c r="B117" s="11">
        <v>386908.08</v>
      </c>
      <c r="C117" s="11">
        <v>653135.70900000003</v>
      </c>
      <c r="D117" s="11">
        <v>337.34199999999998</v>
      </c>
      <c r="E117" s="11">
        <v>337.46300000000002</v>
      </c>
      <c r="F117" s="1" t="s">
        <v>168</v>
      </c>
      <c r="G117" s="1">
        <v>0.121</v>
      </c>
      <c r="H117" s="11">
        <f t="shared" si="1"/>
        <v>0.121</v>
      </c>
    </row>
    <row r="118" spans="1:8" x14ac:dyDescent="0.25">
      <c r="A118" s="1" t="s">
        <v>143</v>
      </c>
      <c r="B118" s="11">
        <v>313840.19799999997</v>
      </c>
      <c r="C118" s="11">
        <v>692651.41200000001</v>
      </c>
      <c r="D118" s="11">
        <v>434.13299999999998</v>
      </c>
      <c r="E118" s="11">
        <v>433.92899999999997</v>
      </c>
      <c r="F118" s="1" t="s">
        <v>168</v>
      </c>
      <c r="G118" s="1">
        <v>-0.20399999999999999</v>
      </c>
      <c r="H118" s="11">
        <f t="shared" si="1"/>
        <v>0.20399999999999999</v>
      </c>
    </row>
    <row r="119" spans="1:8" x14ac:dyDescent="0.25">
      <c r="A119" s="1" t="s">
        <v>144</v>
      </c>
      <c r="B119" s="11">
        <v>322993.00699999998</v>
      </c>
      <c r="C119" s="11">
        <v>637300.24899999995</v>
      </c>
      <c r="D119" s="11">
        <v>204.416</v>
      </c>
      <c r="E119" s="11">
        <v>204.06700000000001</v>
      </c>
      <c r="F119" s="1" t="s">
        <v>168</v>
      </c>
      <c r="G119" s="1">
        <v>-0.34899999999999998</v>
      </c>
      <c r="H119" s="11">
        <f t="shared" si="1"/>
        <v>0.34899999999999998</v>
      </c>
    </row>
    <row r="120" spans="1:8" x14ac:dyDescent="0.25">
      <c r="A120" s="1" t="s">
        <v>145</v>
      </c>
      <c r="B120" s="11">
        <v>362793.935</v>
      </c>
      <c r="C120" s="11">
        <v>623106.58600000001</v>
      </c>
      <c r="D120" s="11">
        <v>528.44399999999996</v>
      </c>
      <c r="E120" s="11">
        <v>528.45500000000004</v>
      </c>
      <c r="F120" s="1" t="s">
        <v>168</v>
      </c>
      <c r="G120" s="1">
        <v>1.0999999999999999E-2</v>
      </c>
      <c r="H120" s="11">
        <f t="shared" si="1"/>
        <v>1.0999999999999999E-2</v>
      </c>
    </row>
    <row r="121" spans="1:8" x14ac:dyDescent="0.25">
      <c r="A121" s="1" t="s">
        <v>146</v>
      </c>
      <c r="B121" s="11">
        <v>362713.64899999998</v>
      </c>
      <c r="C121" s="11">
        <v>587208.46200000006</v>
      </c>
      <c r="D121" s="11">
        <v>219.43700000000001</v>
      </c>
      <c r="E121" s="11">
        <v>219.57</v>
      </c>
      <c r="F121" s="1" t="s">
        <v>168</v>
      </c>
      <c r="G121" s="1">
        <v>0.13300000000000001</v>
      </c>
      <c r="H121" s="11">
        <f t="shared" si="1"/>
        <v>0.13300000000000001</v>
      </c>
    </row>
    <row r="122" spans="1:8" x14ac:dyDescent="0.25">
      <c r="A122" s="1" t="s">
        <v>147</v>
      </c>
      <c r="B122" s="11">
        <v>380467.984</v>
      </c>
      <c r="C122" s="11">
        <v>583838.68000000005</v>
      </c>
      <c r="D122" s="11">
        <v>206.45099999999999</v>
      </c>
      <c r="E122" s="11">
        <v>206.71199999999999</v>
      </c>
      <c r="F122" s="1" t="s">
        <v>168</v>
      </c>
      <c r="G122" s="1">
        <v>0.26100000000000001</v>
      </c>
      <c r="H122" s="11">
        <f t="shared" si="1"/>
        <v>0.26100000000000001</v>
      </c>
    </row>
    <row r="123" spans="1:8" x14ac:dyDescent="0.25">
      <c r="A123" s="1" t="s">
        <v>148</v>
      </c>
      <c r="B123" s="11">
        <v>444298.12900000002</v>
      </c>
      <c r="C123" s="11">
        <v>625314.85499999998</v>
      </c>
      <c r="D123" s="11">
        <v>47.825000000000003</v>
      </c>
      <c r="E123" s="11">
        <v>48.040999999999997</v>
      </c>
      <c r="F123" s="1" t="s">
        <v>168</v>
      </c>
      <c r="G123" s="1">
        <v>0.216</v>
      </c>
      <c r="H123" s="11">
        <f t="shared" si="1"/>
        <v>0.216</v>
      </c>
    </row>
    <row r="124" spans="1:8" x14ac:dyDescent="0.25">
      <c r="A124" s="1" t="s">
        <v>149</v>
      </c>
      <c r="B124" s="11">
        <v>444179.76799999998</v>
      </c>
      <c r="C124" s="11">
        <v>625282.79099999997</v>
      </c>
      <c r="D124" s="11">
        <v>48.265999999999998</v>
      </c>
      <c r="E124" s="11">
        <v>48.631</v>
      </c>
      <c r="F124" s="1" t="s">
        <v>168</v>
      </c>
      <c r="G124" s="1">
        <v>0.36499999999999999</v>
      </c>
      <c r="H124" s="11">
        <f t="shared" si="1"/>
        <v>0.36499999999999999</v>
      </c>
    </row>
    <row r="125" spans="1:8" x14ac:dyDescent="0.25">
      <c r="A125" s="1" t="s">
        <v>150</v>
      </c>
      <c r="B125" s="11">
        <v>459163.364</v>
      </c>
      <c r="C125" s="11">
        <v>609449.37399999995</v>
      </c>
      <c r="D125" s="11">
        <v>61.973999999999997</v>
      </c>
      <c r="E125" s="11">
        <v>61.965000000000003</v>
      </c>
      <c r="F125" s="1" t="s">
        <v>168</v>
      </c>
      <c r="G125" s="1">
        <v>-8.9999999999999993E-3</v>
      </c>
      <c r="H125" s="11">
        <f t="shared" si="1"/>
        <v>8.9999999999999993E-3</v>
      </c>
    </row>
    <row r="126" spans="1:8" x14ac:dyDescent="0.25">
      <c r="A126" s="1" t="s">
        <v>151</v>
      </c>
      <c r="B126" s="11">
        <v>430329.26799999998</v>
      </c>
      <c r="C126" s="11">
        <v>561469.44999999995</v>
      </c>
      <c r="D126" s="11">
        <v>251.797</v>
      </c>
      <c r="E126" s="11">
        <v>251.58799999999999</v>
      </c>
      <c r="F126" s="1" t="s">
        <v>168</v>
      </c>
      <c r="G126" s="1">
        <v>-0.20899999999999999</v>
      </c>
      <c r="H126" s="11">
        <f t="shared" si="1"/>
        <v>0.20899999999999999</v>
      </c>
    </row>
    <row r="127" spans="1:8" x14ac:dyDescent="0.25">
      <c r="A127" s="1" t="s">
        <v>152</v>
      </c>
      <c r="B127" s="11">
        <v>458870.402</v>
      </c>
      <c r="C127" s="11">
        <v>583287.995</v>
      </c>
      <c r="D127" s="11">
        <v>35.619999999999997</v>
      </c>
      <c r="E127" s="11">
        <v>35.384</v>
      </c>
      <c r="F127" s="1" t="s">
        <v>168</v>
      </c>
      <c r="G127" s="1">
        <v>-0.23599999999999999</v>
      </c>
      <c r="H127" s="11">
        <f t="shared" si="1"/>
        <v>0.23599999999999999</v>
      </c>
    </row>
    <row r="128" spans="1:8" x14ac:dyDescent="0.25">
      <c r="A128" s="1" t="s">
        <v>153</v>
      </c>
      <c r="B128" s="11">
        <v>476092.26400000002</v>
      </c>
      <c r="C128" s="11">
        <v>594625.51100000006</v>
      </c>
      <c r="D128" s="11">
        <v>90.911000000000001</v>
      </c>
      <c r="E128" s="11">
        <v>91.135000000000005</v>
      </c>
      <c r="F128" s="1" t="s">
        <v>168</v>
      </c>
      <c r="G128" s="1">
        <v>0.224</v>
      </c>
      <c r="H128" s="11">
        <f t="shared" si="1"/>
        <v>0.224</v>
      </c>
    </row>
    <row r="129" spans="1:8" x14ac:dyDescent="0.25">
      <c r="A129" s="1" t="s">
        <v>154</v>
      </c>
      <c r="B129" s="11">
        <v>476130.80599999998</v>
      </c>
      <c r="C129" s="11">
        <v>594743.92599999998</v>
      </c>
      <c r="D129" s="11">
        <v>95.965999999999994</v>
      </c>
      <c r="E129" s="11">
        <v>95.837999999999994</v>
      </c>
      <c r="F129" s="1" t="s">
        <v>168</v>
      </c>
      <c r="G129" s="1">
        <v>-0.128</v>
      </c>
      <c r="H129" s="11">
        <f t="shared" si="1"/>
        <v>0.128</v>
      </c>
    </row>
    <row r="130" spans="1:8" x14ac:dyDescent="0.25">
      <c r="A130" s="1" t="s">
        <v>155</v>
      </c>
      <c r="B130" s="11">
        <v>503183.52600000001</v>
      </c>
      <c r="C130" s="11">
        <v>605676.01199999999</v>
      </c>
      <c r="D130" s="11">
        <v>54.554000000000002</v>
      </c>
      <c r="E130" s="11">
        <v>54.48</v>
      </c>
      <c r="F130" s="1" t="s">
        <v>168</v>
      </c>
      <c r="G130" s="1">
        <v>-7.3999999999999996E-2</v>
      </c>
      <c r="H130" s="11">
        <f t="shared" si="1"/>
        <v>7.3999999999999996E-2</v>
      </c>
    </row>
    <row r="131" spans="1:8" x14ac:dyDescent="0.25">
      <c r="A131" s="1" t="s">
        <v>156</v>
      </c>
      <c r="B131" s="11">
        <v>503228.185</v>
      </c>
      <c r="C131" s="11">
        <v>605673.826</v>
      </c>
      <c r="D131" s="11">
        <v>51.625</v>
      </c>
      <c r="E131" s="11">
        <v>51.58</v>
      </c>
      <c r="F131" s="1" t="s">
        <v>168</v>
      </c>
      <c r="G131" s="1">
        <v>-4.4999999999999998E-2</v>
      </c>
      <c r="H131" s="11">
        <f t="shared" si="1"/>
        <v>4.4999999999999998E-2</v>
      </c>
    </row>
    <row r="132" spans="1:8" x14ac:dyDescent="0.25">
      <c r="A132" s="1" t="s">
        <v>157</v>
      </c>
      <c r="B132" s="11">
        <v>477960.397</v>
      </c>
      <c r="C132" s="11">
        <v>615174.53899999999</v>
      </c>
      <c r="D132" s="11">
        <v>85.004000000000005</v>
      </c>
      <c r="E132" s="11">
        <v>84.819000000000003</v>
      </c>
      <c r="F132" s="1" t="s">
        <v>168</v>
      </c>
      <c r="G132" s="1">
        <v>-0.185</v>
      </c>
      <c r="H132" s="11">
        <f t="shared" ref="H132:H142" si="2">ABS(G132)</f>
        <v>0.185</v>
      </c>
    </row>
    <row r="133" spans="1:8" x14ac:dyDescent="0.25">
      <c r="A133" s="1" t="s">
        <v>158</v>
      </c>
      <c r="B133" s="11">
        <v>478014.03700000001</v>
      </c>
      <c r="C133" s="11">
        <v>615091.36</v>
      </c>
      <c r="D133" s="11">
        <v>81.295000000000002</v>
      </c>
      <c r="E133" s="11">
        <v>81.135000000000005</v>
      </c>
      <c r="F133" s="1" t="s">
        <v>168</v>
      </c>
      <c r="G133" s="1">
        <v>-0.16</v>
      </c>
      <c r="H133" s="11">
        <f t="shared" si="2"/>
        <v>0.16</v>
      </c>
    </row>
    <row r="134" spans="1:8" x14ac:dyDescent="0.25">
      <c r="A134" s="1" t="s">
        <v>159</v>
      </c>
      <c r="B134" s="11">
        <v>464017.18900000001</v>
      </c>
      <c r="C134" s="11">
        <v>658699.76500000001</v>
      </c>
      <c r="D134" s="11">
        <v>504.95400000000001</v>
      </c>
      <c r="E134" s="11">
        <v>505.28300000000002</v>
      </c>
      <c r="F134" s="1" t="s">
        <v>168</v>
      </c>
      <c r="G134" s="1">
        <v>0.32900000000000001</v>
      </c>
      <c r="H134" s="11">
        <f t="shared" si="2"/>
        <v>0.32900000000000001</v>
      </c>
    </row>
    <row r="135" spans="1:8" x14ac:dyDescent="0.25">
      <c r="A135" s="1" t="s">
        <v>160</v>
      </c>
      <c r="B135" s="11">
        <v>437969.946</v>
      </c>
      <c r="C135" s="11">
        <v>597724.48300000001</v>
      </c>
      <c r="D135" s="11">
        <v>132.62899999999999</v>
      </c>
      <c r="E135" s="11">
        <v>132.45500000000001</v>
      </c>
      <c r="F135" s="1" t="s">
        <v>168</v>
      </c>
      <c r="G135" s="1">
        <v>-0.17399999999999999</v>
      </c>
      <c r="H135" s="11">
        <f t="shared" si="2"/>
        <v>0.17399999999999999</v>
      </c>
    </row>
    <row r="136" spans="1:8" x14ac:dyDescent="0.25">
      <c r="A136" s="1" t="s">
        <v>161</v>
      </c>
      <c r="B136" s="11">
        <v>438147.76899999997</v>
      </c>
      <c r="C136" s="11">
        <v>597731.51100000006</v>
      </c>
      <c r="D136" s="11">
        <v>124.46599999999999</v>
      </c>
      <c r="E136" s="11">
        <v>124.389</v>
      </c>
      <c r="F136" s="1" t="s">
        <v>168</v>
      </c>
      <c r="G136" s="1">
        <v>-7.6999999999999999E-2</v>
      </c>
      <c r="H136" s="11">
        <f t="shared" si="2"/>
        <v>7.6999999999999999E-2</v>
      </c>
    </row>
    <row r="137" spans="1:8" x14ac:dyDescent="0.25">
      <c r="A137" s="1" t="s">
        <v>162</v>
      </c>
      <c r="B137" s="11">
        <v>399171.67499999999</v>
      </c>
      <c r="C137" s="11">
        <v>673630.47100000002</v>
      </c>
      <c r="D137" s="11">
        <v>631.98800000000006</v>
      </c>
      <c r="E137" s="11">
        <v>631.86800000000005</v>
      </c>
      <c r="F137" s="1" t="s">
        <v>168</v>
      </c>
      <c r="G137" s="1">
        <v>-0.12</v>
      </c>
      <c r="H137" s="11">
        <f t="shared" si="2"/>
        <v>0.12</v>
      </c>
    </row>
    <row r="138" spans="1:8" x14ac:dyDescent="0.25">
      <c r="A138" s="1" t="s">
        <v>163</v>
      </c>
      <c r="B138" s="11">
        <v>399228.81</v>
      </c>
      <c r="C138" s="11">
        <v>673443.99699999997</v>
      </c>
      <c r="D138" s="11">
        <v>638.63099999999997</v>
      </c>
      <c r="E138" s="11">
        <v>638.73500000000001</v>
      </c>
      <c r="F138" s="1" t="s">
        <v>168</v>
      </c>
      <c r="G138" s="1">
        <v>0.104</v>
      </c>
      <c r="H138" s="11">
        <f t="shared" si="2"/>
        <v>0.104</v>
      </c>
    </row>
    <row r="139" spans="1:8" x14ac:dyDescent="0.25">
      <c r="A139" s="1" t="s">
        <v>164</v>
      </c>
      <c r="B139" s="11">
        <v>334010.92200000002</v>
      </c>
      <c r="C139" s="11">
        <v>675882.04799999995</v>
      </c>
      <c r="D139" s="11">
        <v>468.65300000000002</v>
      </c>
      <c r="E139" s="11">
        <v>468.61</v>
      </c>
      <c r="F139" s="1" t="s">
        <v>168</v>
      </c>
      <c r="G139" s="1">
        <v>-4.2999999999999997E-2</v>
      </c>
      <c r="H139" s="11">
        <f t="shared" si="2"/>
        <v>4.2999999999999997E-2</v>
      </c>
    </row>
    <row r="140" spans="1:8" x14ac:dyDescent="0.25">
      <c r="A140" s="1" t="s">
        <v>165</v>
      </c>
      <c r="B140" s="11">
        <v>400119.69400000002</v>
      </c>
      <c r="C140" s="11">
        <v>751242.38800000004</v>
      </c>
      <c r="D140" s="11">
        <v>980.32399999999996</v>
      </c>
      <c r="E140" s="11">
        <v>980.14599999999996</v>
      </c>
      <c r="F140" s="1" t="s">
        <v>168</v>
      </c>
      <c r="G140" s="1">
        <v>-0.17799999999999999</v>
      </c>
      <c r="H140" s="11">
        <f t="shared" si="2"/>
        <v>0.17799999999999999</v>
      </c>
    </row>
    <row r="141" spans="1:8" x14ac:dyDescent="0.25">
      <c r="A141" s="1" t="s">
        <v>166</v>
      </c>
      <c r="B141" s="11">
        <v>442651.511</v>
      </c>
      <c r="C141" s="11">
        <v>736531.022</v>
      </c>
      <c r="D141" s="11">
        <v>716.13300000000004</v>
      </c>
      <c r="E141" s="11">
        <v>716.09500000000003</v>
      </c>
      <c r="F141" s="1" t="s">
        <v>168</v>
      </c>
      <c r="G141" s="1">
        <v>-3.7999999999999999E-2</v>
      </c>
      <c r="H141" s="11">
        <f t="shared" si="2"/>
        <v>3.7999999999999999E-2</v>
      </c>
    </row>
    <row r="142" spans="1:8" x14ac:dyDescent="0.25">
      <c r="A142" s="1" t="s">
        <v>167</v>
      </c>
      <c r="B142" s="11">
        <v>440505.364</v>
      </c>
      <c r="C142" s="11">
        <v>915196.25600000005</v>
      </c>
      <c r="D142" s="11">
        <v>551.41200000000003</v>
      </c>
      <c r="E142" s="11">
        <v>551.30899999999997</v>
      </c>
      <c r="F142" s="1" t="s">
        <v>168</v>
      </c>
      <c r="G142" s="1">
        <v>-0.10299999999999999</v>
      </c>
      <c r="H142" s="11">
        <f t="shared" si="2"/>
        <v>0.10299999999999999</v>
      </c>
    </row>
  </sheetData>
  <mergeCells count="1"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7"/>
  <sheetViews>
    <sheetView topLeftCell="E1" workbookViewId="0">
      <selection activeCell="X16" sqref="X16"/>
    </sheetView>
  </sheetViews>
  <sheetFormatPr defaultRowHeight="15" x14ac:dyDescent="0.25"/>
  <cols>
    <col min="1" max="1" width="12.85546875" style="1" bestFit="1" customWidth="1"/>
    <col min="2" max="2" width="12.5703125" style="11" bestFit="1" customWidth="1"/>
    <col min="3" max="3" width="13.85546875" style="11" bestFit="1" customWidth="1"/>
    <col min="4" max="4" width="13.42578125" style="11" bestFit="1" customWidth="1"/>
    <col min="5" max="5" width="12.28515625" style="11" bestFit="1" customWidth="1"/>
    <col min="6" max="6" width="16.42578125" style="1" bestFit="1" customWidth="1"/>
    <col min="7" max="7" width="11.85546875" style="11" bestFit="1" customWidth="1"/>
    <col min="8" max="8" width="2.7109375" style="1" customWidth="1"/>
    <col min="9" max="9" width="12.85546875" style="1" bestFit="1" customWidth="1"/>
    <col min="10" max="10" width="12.5703125" style="11" bestFit="1" customWidth="1"/>
    <col min="11" max="11" width="13.85546875" style="11" bestFit="1" customWidth="1"/>
    <col min="12" max="12" width="13.42578125" style="11" bestFit="1" customWidth="1"/>
    <col min="13" max="13" width="12.28515625" style="11" bestFit="1" customWidth="1"/>
    <col min="14" max="14" width="16.42578125" style="1" bestFit="1" customWidth="1"/>
    <col min="15" max="15" width="11.85546875" style="11" bestFit="1" customWidth="1"/>
    <col min="16" max="16" width="2.7109375" style="1" customWidth="1"/>
    <col min="17" max="17" width="12.85546875" style="1" bestFit="1" customWidth="1"/>
    <col min="18" max="18" width="12.5703125" style="11" bestFit="1" customWidth="1"/>
    <col min="19" max="19" width="13.85546875" style="11" bestFit="1" customWidth="1"/>
    <col min="20" max="20" width="13.42578125" style="11" bestFit="1" customWidth="1"/>
    <col min="21" max="21" width="12" style="11" bestFit="1" customWidth="1"/>
    <col min="22" max="22" width="16.42578125" style="1" bestFit="1" customWidth="1"/>
    <col min="23" max="23" width="11.85546875" style="11" bestFit="1" customWidth="1"/>
    <col min="24" max="16384" width="9.140625" style="1"/>
  </cols>
  <sheetData>
    <row r="1" spans="1:23" x14ac:dyDescent="0.25">
      <c r="A1" s="30" t="s">
        <v>8</v>
      </c>
      <c r="B1" s="30"/>
      <c r="C1" s="30"/>
      <c r="D1" s="30"/>
      <c r="E1" s="30"/>
      <c r="F1" s="30"/>
      <c r="G1" s="30"/>
      <c r="H1" s="12"/>
      <c r="I1" s="30" t="s">
        <v>9</v>
      </c>
      <c r="J1" s="30"/>
      <c r="K1" s="30"/>
      <c r="L1" s="30"/>
      <c r="M1" s="30"/>
      <c r="N1" s="30"/>
      <c r="O1" s="30"/>
      <c r="P1" s="12"/>
      <c r="Q1" s="30" t="s">
        <v>10</v>
      </c>
      <c r="R1" s="30"/>
      <c r="S1" s="30"/>
      <c r="T1" s="30"/>
      <c r="U1" s="30"/>
      <c r="V1" s="30"/>
      <c r="W1" s="30"/>
    </row>
    <row r="2" spans="1:23" x14ac:dyDescent="0.25">
      <c r="A2" s="13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5" t="s">
        <v>6</v>
      </c>
      <c r="H2" s="12"/>
      <c r="I2" s="13" t="s">
        <v>0</v>
      </c>
      <c r="J2" s="14" t="s">
        <v>1</v>
      </c>
      <c r="K2" s="14" t="s">
        <v>2</v>
      </c>
      <c r="L2" s="14" t="s">
        <v>3</v>
      </c>
      <c r="M2" s="14" t="s">
        <v>4</v>
      </c>
      <c r="N2" s="14" t="s">
        <v>5</v>
      </c>
      <c r="O2" s="15" t="s">
        <v>6</v>
      </c>
      <c r="P2" s="12"/>
      <c r="Q2" s="13" t="s">
        <v>0</v>
      </c>
      <c r="R2" s="14" t="s">
        <v>1</v>
      </c>
      <c r="S2" s="14" t="s">
        <v>2</v>
      </c>
      <c r="T2" s="14" t="s">
        <v>3</v>
      </c>
      <c r="U2" s="14" t="s">
        <v>11</v>
      </c>
      <c r="V2" s="14" t="s">
        <v>5</v>
      </c>
      <c r="W2" s="15" t="s">
        <v>6</v>
      </c>
    </row>
    <row r="3" spans="1:23" x14ac:dyDescent="0.25">
      <c r="A3" s="34" t="s">
        <v>27</v>
      </c>
      <c r="B3" s="8">
        <v>472571.81900000002</v>
      </c>
      <c r="C3" s="8">
        <v>839725.174</v>
      </c>
      <c r="D3" s="8">
        <v>595.88099999999997</v>
      </c>
      <c r="E3" s="8">
        <v>595.77700000000004</v>
      </c>
      <c r="F3" s="33" t="s">
        <v>106</v>
      </c>
      <c r="G3" s="34">
        <v>-0.104</v>
      </c>
      <c r="H3" s="12"/>
      <c r="I3" s="34" t="s">
        <v>27</v>
      </c>
      <c r="J3" s="8">
        <v>472571.81900000002</v>
      </c>
      <c r="K3" s="8">
        <v>839725.174</v>
      </c>
      <c r="L3" s="8">
        <v>595.88099999999997</v>
      </c>
      <c r="M3" s="8">
        <v>595.77700000000004</v>
      </c>
      <c r="N3" s="33" t="s">
        <v>106</v>
      </c>
      <c r="O3" s="34">
        <v>-0.104</v>
      </c>
      <c r="P3" s="12"/>
      <c r="Q3" s="42" t="s">
        <v>27</v>
      </c>
      <c r="R3" s="37">
        <v>472571.81900000002</v>
      </c>
      <c r="S3" s="37">
        <v>839725.174</v>
      </c>
      <c r="T3" s="37">
        <v>595.88099999999997</v>
      </c>
      <c r="U3" s="37">
        <v>595.77200000000005</v>
      </c>
      <c r="V3" s="9" t="s">
        <v>106</v>
      </c>
      <c r="W3" s="17">
        <f>Table212[[#This Row],[DEMZ]]-Table212[[#This Row],[KnownZ]]</f>
        <v>-0.1089999999999236</v>
      </c>
    </row>
    <row r="4" spans="1:23" x14ac:dyDescent="0.25">
      <c r="A4" s="34" t="s">
        <v>28</v>
      </c>
      <c r="B4" s="8">
        <v>559627.31700000004</v>
      </c>
      <c r="C4" s="8">
        <v>830402.83400000003</v>
      </c>
      <c r="D4" s="8">
        <v>333.88900000000001</v>
      </c>
      <c r="E4" s="8">
        <v>333.995</v>
      </c>
      <c r="F4" s="33" t="s">
        <v>106</v>
      </c>
      <c r="G4" s="34">
        <v>0.106</v>
      </c>
      <c r="H4" s="12"/>
      <c r="I4" s="34" t="s">
        <v>28</v>
      </c>
      <c r="J4" s="8">
        <v>559627.31700000004</v>
      </c>
      <c r="K4" s="8">
        <v>830402.83400000003</v>
      </c>
      <c r="L4" s="8">
        <v>333.88900000000001</v>
      </c>
      <c r="M4" s="8">
        <v>333.995</v>
      </c>
      <c r="N4" s="33" t="s">
        <v>106</v>
      </c>
      <c r="O4" s="34">
        <v>0.106</v>
      </c>
      <c r="P4" s="12"/>
      <c r="Q4" s="42" t="s">
        <v>28</v>
      </c>
      <c r="R4" s="37">
        <v>559627.31700000004</v>
      </c>
      <c r="S4" s="37">
        <v>830402.83400000003</v>
      </c>
      <c r="T4" s="37">
        <v>333.88900000000001</v>
      </c>
      <c r="U4" s="37">
        <v>333.99799999999999</v>
      </c>
      <c r="V4" s="9" t="s">
        <v>106</v>
      </c>
      <c r="W4" s="17">
        <f>Table212[[#This Row],[DEMZ]]-Table212[[#This Row],[KnownZ]]</f>
        <v>0.10899999999998045</v>
      </c>
    </row>
    <row r="5" spans="1:23" x14ac:dyDescent="0.25">
      <c r="A5" s="34" t="s">
        <v>29</v>
      </c>
      <c r="B5" s="8">
        <v>523508.72600000002</v>
      </c>
      <c r="C5" s="8">
        <v>785362.24199999997</v>
      </c>
      <c r="D5" s="8">
        <v>712.3</v>
      </c>
      <c r="E5" s="8">
        <v>712.61199999999997</v>
      </c>
      <c r="F5" s="33" t="s">
        <v>106</v>
      </c>
      <c r="G5" s="34">
        <v>0.312</v>
      </c>
      <c r="H5" s="12"/>
      <c r="I5" s="34" t="s">
        <v>29</v>
      </c>
      <c r="J5" s="8">
        <v>523508.72600000002</v>
      </c>
      <c r="K5" s="8">
        <v>785362.24199999997</v>
      </c>
      <c r="L5" s="8">
        <v>712.3</v>
      </c>
      <c r="M5" s="8">
        <v>712.61199999999997</v>
      </c>
      <c r="N5" s="33" t="s">
        <v>106</v>
      </c>
      <c r="O5" s="34">
        <v>0.312</v>
      </c>
      <c r="P5" s="12"/>
      <c r="Q5" s="42" t="s">
        <v>29</v>
      </c>
      <c r="R5" s="37">
        <v>523508.72600000002</v>
      </c>
      <c r="S5" s="37">
        <v>785362.24199999997</v>
      </c>
      <c r="T5" s="37">
        <v>712.3</v>
      </c>
      <c r="U5" s="37">
        <v>712.61400000000003</v>
      </c>
      <c r="V5" s="9" t="s">
        <v>106</v>
      </c>
      <c r="W5" s="17">
        <f>Table212[[#This Row],[DEMZ]]-Table212[[#This Row],[KnownZ]]</f>
        <v>0.31400000000007822</v>
      </c>
    </row>
    <row r="6" spans="1:23" x14ac:dyDescent="0.25">
      <c r="A6" s="34" t="s">
        <v>30</v>
      </c>
      <c r="B6" s="8">
        <v>477137.51199999999</v>
      </c>
      <c r="C6" s="8">
        <v>794607.79700000002</v>
      </c>
      <c r="D6" s="8">
        <v>991.66</v>
      </c>
      <c r="E6" s="8">
        <v>991.68600000000004</v>
      </c>
      <c r="F6" s="33" t="s">
        <v>106</v>
      </c>
      <c r="G6" s="34">
        <v>2.5999999999999999E-2</v>
      </c>
      <c r="H6" s="12"/>
      <c r="I6" s="34" t="s">
        <v>30</v>
      </c>
      <c r="J6" s="8">
        <v>477137.51199999999</v>
      </c>
      <c r="K6" s="8">
        <v>794607.79700000002</v>
      </c>
      <c r="L6" s="8">
        <v>991.66</v>
      </c>
      <c r="M6" s="8">
        <v>991.68600000000004</v>
      </c>
      <c r="N6" s="33" t="s">
        <v>106</v>
      </c>
      <c r="O6" s="34">
        <v>2.5999999999999999E-2</v>
      </c>
      <c r="P6" s="12"/>
      <c r="Q6" s="42" t="s">
        <v>30</v>
      </c>
      <c r="R6" s="37">
        <v>477137.51199999999</v>
      </c>
      <c r="S6" s="37">
        <v>794607.79700000002</v>
      </c>
      <c r="T6" s="37">
        <v>991.66</v>
      </c>
      <c r="U6" s="37">
        <v>991.697</v>
      </c>
      <c r="V6" s="9" t="s">
        <v>106</v>
      </c>
      <c r="W6" s="17">
        <f>Table212[[#This Row],[DEMZ]]-Table212[[#This Row],[KnownZ]]</f>
        <v>3.7000000000034561E-2</v>
      </c>
    </row>
    <row r="7" spans="1:23" x14ac:dyDescent="0.25">
      <c r="A7" s="34" t="s">
        <v>31</v>
      </c>
      <c r="B7" s="8">
        <v>412925.185</v>
      </c>
      <c r="C7" s="8">
        <v>848460.3</v>
      </c>
      <c r="D7" s="8">
        <v>902.87800000000004</v>
      </c>
      <c r="E7" s="8">
        <v>902.93299999999999</v>
      </c>
      <c r="F7" s="33" t="s">
        <v>106</v>
      </c>
      <c r="G7" s="34">
        <v>5.5E-2</v>
      </c>
      <c r="H7" s="12"/>
      <c r="I7" s="34" t="s">
        <v>31</v>
      </c>
      <c r="J7" s="8">
        <v>412925.185</v>
      </c>
      <c r="K7" s="8">
        <v>848460.3</v>
      </c>
      <c r="L7" s="8">
        <v>902.87800000000004</v>
      </c>
      <c r="M7" s="8">
        <v>902.93299999999999</v>
      </c>
      <c r="N7" s="33" t="s">
        <v>106</v>
      </c>
      <c r="O7" s="34">
        <v>5.5E-2</v>
      </c>
      <c r="P7" s="12"/>
      <c r="Q7" s="42" t="s">
        <v>31</v>
      </c>
      <c r="R7" s="37">
        <v>412925.185</v>
      </c>
      <c r="S7" s="37">
        <v>848460.3</v>
      </c>
      <c r="T7" s="37">
        <v>902.87800000000004</v>
      </c>
      <c r="U7" s="37">
        <v>902.93600000000004</v>
      </c>
      <c r="V7" s="9" t="s">
        <v>106</v>
      </c>
      <c r="W7" s="17">
        <f>Table212[[#This Row],[DEMZ]]-Table212[[#This Row],[KnownZ]]</f>
        <v>5.7999999999992724E-2</v>
      </c>
    </row>
    <row r="8" spans="1:23" x14ac:dyDescent="0.25">
      <c r="A8" s="34" t="s">
        <v>32</v>
      </c>
      <c r="B8" s="8">
        <v>385130.70799999998</v>
      </c>
      <c r="C8" s="8">
        <v>814818.85600000003</v>
      </c>
      <c r="D8" s="8">
        <v>876.30799999999999</v>
      </c>
      <c r="E8" s="8">
        <v>876.25400000000002</v>
      </c>
      <c r="F8" s="33" t="s">
        <v>106</v>
      </c>
      <c r="G8" s="34">
        <v>-5.3999999999999999E-2</v>
      </c>
      <c r="H8" s="12"/>
      <c r="I8" s="34" t="s">
        <v>32</v>
      </c>
      <c r="J8" s="8">
        <v>385130.70799999998</v>
      </c>
      <c r="K8" s="8">
        <v>814818.85600000003</v>
      </c>
      <c r="L8" s="8">
        <v>876.30799999999999</v>
      </c>
      <c r="M8" s="8">
        <v>876.25400000000002</v>
      </c>
      <c r="N8" s="33" t="s">
        <v>106</v>
      </c>
      <c r="O8" s="34">
        <v>-5.3999999999999999E-2</v>
      </c>
      <c r="P8" s="12"/>
      <c r="Q8" s="42" t="s">
        <v>32</v>
      </c>
      <c r="R8" s="37">
        <v>385130.70799999998</v>
      </c>
      <c r="S8" s="37">
        <v>814818.85600000003</v>
      </c>
      <c r="T8" s="37">
        <v>876.30799999999999</v>
      </c>
      <c r="U8" s="37">
        <v>876.25699999999995</v>
      </c>
      <c r="V8" s="9" t="s">
        <v>106</v>
      </c>
      <c r="W8" s="17">
        <f>Table212[[#This Row],[DEMZ]]-Table212[[#This Row],[KnownZ]]</f>
        <v>-5.1000000000044565E-2</v>
      </c>
    </row>
    <row r="9" spans="1:23" x14ac:dyDescent="0.25">
      <c r="A9" s="34" t="s">
        <v>33</v>
      </c>
      <c r="B9" s="8">
        <v>470311.71</v>
      </c>
      <c r="C9" s="8">
        <v>756679.77899999998</v>
      </c>
      <c r="D9" s="8">
        <v>646.654</v>
      </c>
      <c r="E9" s="8">
        <v>646.67499999999995</v>
      </c>
      <c r="F9" s="33" t="s">
        <v>106</v>
      </c>
      <c r="G9" s="34">
        <v>2.1000000000000001E-2</v>
      </c>
      <c r="H9" s="12"/>
      <c r="I9" s="34" t="s">
        <v>33</v>
      </c>
      <c r="J9" s="8">
        <v>470311.71</v>
      </c>
      <c r="K9" s="8">
        <v>756679.77899999998</v>
      </c>
      <c r="L9" s="8">
        <v>646.654</v>
      </c>
      <c r="M9" s="8">
        <v>646.67499999999995</v>
      </c>
      <c r="N9" s="33" t="s">
        <v>106</v>
      </c>
      <c r="O9" s="34">
        <v>2.1000000000000001E-2</v>
      </c>
      <c r="P9" s="12"/>
      <c r="Q9" s="42" t="s">
        <v>33</v>
      </c>
      <c r="R9" s="37">
        <v>470311.71</v>
      </c>
      <c r="S9" s="37">
        <v>756679.77899999998</v>
      </c>
      <c r="T9" s="37">
        <v>646.654</v>
      </c>
      <c r="U9" s="37">
        <v>646.69299999999998</v>
      </c>
      <c r="V9" s="9" t="s">
        <v>106</v>
      </c>
      <c r="W9" s="17">
        <f>Table212[[#This Row],[DEMZ]]-Table212[[#This Row],[KnownZ]]</f>
        <v>3.8999999999987267E-2</v>
      </c>
    </row>
    <row r="10" spans="1:23" x14ac:dyDescent="0.25">
      <c r="A10" s="34" t="s">
        <v>34</v>
      </c>
      <c r="B10" s="8">
        <v>531055.55299999996</v>
      </c>
      <c r="C10" s="8">
        <v>757108.55599999998</v>
      </c>
      <c r="D10" s="8">
        <v>240.333</v>
      </c>
      <c r="E10" s="8">
        <v>240.178</v>
      </c>
      <c r="F10" s="33" t="s">
        <v>106</v>
      </c>
      <c r="G10" s="34">
        <v>-0.155</v>
      </c>
      <c r="H10" s="12"/>
      <c r="I10" s="34" t="s">
        <v>34</v>
      </c>
      <c r="J10" s="8">
        <v>531055.55299999996</v>
      </c>
      <c r="K10" s="8">
        <v>757108.55599999998</v>
      </c>
      <c r="L10" s="8">
        <v>240.333</v>
      </c>
      <c r="M10" s="8">
        <v>240.178</v>
      </c>
      <c r="N10" s="33" t="s">
        <v>106</v>
      </c>
      <c r="O10" s="34">
        <v>-0.155</v>
      </c>
      <c r="P10" s="12"/>
      <c r="Q10" s="42" t="s">
        <v>34</v>
      </c>
      <c r="R10" s="37">
        <v>531055.55299999996</v>
      </c>
      <c r="S10" s="37">
        <v>757108.55599999998</v>
      </c>
      <c r="T10" s="37">
        <v>240.333</v>
      </c>
      <c r="U10" s="37">
        <v>240.18299999999999</v>
      </c>
      <c r="V10" s="9" t="s">
        <v>106</v>
      </c>
      <c r="W10" s="17">
        <f>Table212[[#This Row],[DEMZ]]-Table212[[#This Row],[KnownZ]]</f>
        <v>-0.15000000000000568</v>
      </c>
    </row>
    <row r="11" spans="1:23" x14ac:dyDescent="0.25">
      <c r="A11" s="34" t="s">
        <v>35</v>
      </c>
      <c r="B11" s="8">
        <v>530725.603</v>
      </c>
      <c r="C11" s="8">
        <v>737962.07400000002</v>
      </c>
      <c r="D11" s="8">
        <v>175.88399999999999</v>
      </c>
      <c r="E11" s="8">
        <v>175.81200000000001</v>
      </c>
      <c r="F11" s="33" t="s">
        <v>106</v>
      </c>
      <c r="G11" s="34">
        <v>-7.1999999999999995E-2</v>
      </c>
      <c r="H11" s="12"/>
      <c r="I11" s="34" t="s">
        <v>35</v>
      </c>
      <c r="J11" s="8">
        <v>530725.603</v>
      </c>
      <c r="K11" s="8">
        <v>737962.07400000002</v>
      </c>
      <c r="L11" s="8">
        <v>175.88399999999999</v>
      </c>
      <c r="M11" s="8">
        <v>175.81200000000001</v>
      </c>
      <c r="N11" s="33" t="s">
        <v>106</v>
      </c>
      <c r="O11" s="34">
        <v>-7.1999999999999995E-2</v>
      </c>
      <c r="P11" s="12"/>
      <c r="Q11" s="42" t="s">
        <v>35</v>
      </c>
      <c r="R11" s="37">
        <v>530725.603</v>
      </c>
      <c r="S11" s="37">
        <v>737962.07400000002</v>
      </c>
      <c r="T11" s="37">
        <v>175.88399999999999</v>
      </c>
      <c r="U11" s="37">
        <v>175.81100000000001</v>
      </c>
      <c r="V11" s="9" t="s">
        <v>106</v>
      </c>
      <c r="W11" s="17">
        <f>Table212[[#This Row],[DEMZ]]-Table212[[#This Row],[KnownZ]]</f>
        <v>-7.2999999999979082E-2</v>
      </c>
    </row>
    <row r="12" spans="1:23" x14ac:dyDescent="0.25">
      <c r="A12" s="34" t="s">
        <v>36</v>
      </c>
      <c r="B12" s="8">
        <v>471910.67800000001</v>
      </c>
      <c r="C12" s="8">
        <v>726168.50699999998</v>
      </c>
      <c r="D12" s="8">
        <v>890.65300000000002</v>
      </c>
      <c r="E12" s="8">
        <v>890.83299999999997</v>
      </c>
      <c r="F12" s="33" t="s">
        <v>106</v>
      </c>
      <c r="G12" s="34">
        <v>0.18</v>
      </c>
      <c r="H12" s="12"/>
      <c r="I12" s="34" t="s">
        <v>36</v>
      </c>
      <c r="J12" s="8">
        <v>471910.67800000001</v>
      </c>
      <c r="K12" s="8">
        <v>726168.50699999998</v>
      </c>
      <c r="L12" s="8">
        <v>890.65300000000002</v>
      </c>
      <c r="M12" s="8">
        <v>890.83299999999997</v>
      </c>
      <c r="N12" s="33" t="s">
        <v>106</v>
      </c>
      <c r="O12" s="34">
        <v>0.18</v>
      </c>
      <c r="P12" s="12"/>
      <c r="Q12" s="42" t="s">
        <v>36</v>
      </c>
      <c r="R12" s="37">
        <v>471910.67800000001</v>
      </c>
      <c r="S12" s="37">
        <v>726168.50699999998</v>
      </c>
      <c r="T12" s="37">
        <v>890.65300000000002</v>
      </c>
      <c r="U12" s="37">
        <v>890.80600000000004</v>
      </c>
      <c r="V12" s="9" t="s">
        <v>106</v>
      </c>
      <c r="W12" s="17">
        <f>Table212[[#This Row],[DEMZ]]-Table212[[#This Row],[KnownZ]]</f>
        <v>0.15300000000002001</v>
      </c>
    </row>
    <row r="13" spans="1:23" x14ac:dyDescent="0.25">
      <c r="A13" s="34" t="s">
        <v>37</v>
      </c>
      <c r="B13" s="8">
        <v>494016.87800000003</v>
      </c>
      <c r="C13" s="8">
        <v>641642.63899999997</v>
      </c>
      <c r="D13" s="8">
        <v>80.073999999999998</v>
      </c>
      <c r="E13" s="8">
        <v>79.734999999999999</v>
      </c>
      <c r="F13" s="33" t="s">
        <v>106</v>
      </c>
      <c r="G13" s="34">
        <v>-0.33900000000000002</v>
      </c>
      <c r="H13" s="12"/>
      <c r="I13" s="34" t="s">
        <v>37</v>
      </c>
      <c r="J13" s="8">
        <v>494016.87800000003</v>
      </c>
      <c r="K13" s="8">
        <v>641642.63899999997</v>
      </c>
      <c r="L13" s="8">
        <v>80.073999999999998</v>
      </c>
      <c r="M13" s="8">
        <v>79.734999999999999</v>
      </c>
      <c r="N13" s="33" t="s">
        <v>106</v>
      </c>
      <c r="O13" s="34">
        <v>-0.33900000000000002</v>
      </c>
      <c r="P13" s="12"/>
      <c r="Q13" s="42" t="s">
        <v>37</v>
      </c>
      <c r="R13" s="37">
        <v>494016.87800000003</v>
      </c>
      <c r="S13" s="37">
        <v>641642.63899999997</v>
      </c>
      <c r="T13" s="37">
        <v>80.073999999999998</v>
      </c>
      <c r="U13" s="37">
        <v>79.724000000000004</v>
      </c>
      <c r="V13" s="9" t="s">
        <v>106</v>
      </c>
      <c r="W13" s="16">
        <f>Table212[[#This Row],[DEMZ]]-Table212[[#This Row],[KnownZ]]</f>
        <v>-0.34999999999999432</v>
      </c>
    </row>
    <row r="14" spans="1:23" x14ac:dyDescent="0.25">
      <c r="A14" s="34" t="s">
        <v>38</v>
      </c>
      <c r="B14" s="8">
        <v>450107.99200000003</v>
      </c>
      <c r="C14" s="8">
        <v>672810.745</v>
      </c>
      <c r="D14" s="8">
        <v>200.69200000000001</v>
      </c>
      <c r="E14" s="8">
        <v>201.249</v>
      </c>
      <c r="F14" s="33" t="s">
        <v>106</v>
      </c>
      <c r="G14" s="34">
        <v>0.55700000000000005</v>
      </c>
      <c r="H14" s="12"/>
      <c r="I14" s="34" t="s">
        <v>38</v>
      </c>
      <c r="J14" s="8">
        <v>450107.99200000003</v>
      </c>
      <c r="K14" s="8">
        <v>672810.745</v>
      </c>
      <c r="L14" s="8">
        <v>200.69200000000001</v>
      </c>
      <c r="M14" s="8">
        <v>201.249</v>
      </c>
      <c r="N14" s="33" t="s">
        <v>106</v>
      </c>
      <c r="O14" s="34">
        <v>0.55700000000000005</v>
      </c>
      <c r="P14" s="12"/>
      <c r="Q14" s="42" t="s">
        <v>38</v>
      </c>
      <c r="R14" s="37">
        <v>450107.99200000003</v>
      </c>
      <c r="S14" s="37">
        <v>672810.745</v>
      </c>
      <c r="T14" s="37">
        <v>200.69200000000001</v>
      </c>
      <c r="U14" s="37">
        <v>201.249</v>
      </c>
      <c r="V14" s="9" t="s">
        <v>106</v>
      </c>
      <c r="W14" s="16">
        <f>Table212[[#This Row],[DEMZ]]-Table212[[#This Row],[KnownZ]]</f>
        <v>0.55699999999998795</v>
      </c>
    </row>
    <row r="15" spans="1:23" x14ac:dyDescent="0.25">
      <c r="A15" s="34" t="s">
        <v>39</v>
      </c>
      <c r="B15" s="8">
        <v>435848.26899999997</v>
      </c>
      <c r="C15" s="8">
        <v>726522.68400000001</v>
      </c>
      <c r="D15" s="8">
        <v>637.11500000000001</v>
      </c>
      <c r="E15" s="8">
        <v>637.08299999999997</v>
      </c>
      <c r="F15" s="33" t="s">
        <v>106</v>
      </c>
      <c r="G15" s="34">
        <v>-3.2000000000000001E-2</v>
      </c>
      <c r="H15" s="12"/>
      <c r="I15" s="34" t="s">
        <v>39</v>
      </c>
      <c r="J15" s="8">
        <v>435848.26899999997</v>
      </c>
      <c r="K15" s="8">
        <v>726522.68400000001</v>
      </c>
      <c r="L15" s="8">
        <v>637.11500000000001</v>
      </c>
      <c r="M15" s="8">
        <v>637.08299999999997</v>
      </c>
      <c r="N15" s="33" t="s">
        <v>106</v>
      </c>
      <c r="O15" s="34">
        <v>-3.2000000000000001E-2</v>
      </c>
      <c r="P15" s="12"/>
      <c r="Q15" s="42" t="s">
        <v>39</v>
      </c>
      <c r="R15" s="37">
        <v>435848.26899999997</v>
      </c>
      <c r="S15" s="37">
        <v>726522.68400000001</v>
      </c>
      <c r="T15" s="37">
        <v>637.11500000000001</v>
      </c>
      <c r="U15" s="37">
        <v>637.077</v>
      </c>
      <c r="V15" s="9" t="s">
        <v>106</v>
      </c>
      <c r="W15" s="16">
        <f>Table212[[#This Row],[DEMZ]]-Table212[[#This Row],[KnownZ]]</f>
        <v>-3.8000000000010914E-2</v>
      </c>
    </row>
    <row r="16" spans="1:23" x14ac:dyDescent="0.25">
      <c r="A16" s="34" t="s">
        <v>40</v>
      </c>
      <c r="B16" s="8">
        <v>406529.505</v>
      </c>
      <c r="C16" s="8">
        <v>733377.97</v>
      </c>
      <c r="D16" s="8">
        <v>537.92100000000005</v>
      </c>
      <c r="E16" s="8">
        <v>538.06799999999998</v>
      </c>
      <c r="F16" s="33" t="s">
        <v>106</v>
      </c>
      <c r="G16" s="34">
        <v>0.14699999999999999</v>
      </c>
      <c r="H16" s="12"/>
      <c r="I16" s="34" t="s">
        <v>40</v>
      </c>
      <c r="J16" s="8">
        <v>406529.505</v>
      </c>
      <c r="K16" s="8">
        <v>733377.97</v>
      </c>
      <c r="L16" s="8">
        <v>537.92100000000005</v>
      </c>
      <c r="M16" s="8">
        <v>538.06799999999998</v>
      </c>
      <c r="N16" s="33" t="s">
        <v>106</v>
      </c>
      <c r="O16" s="34">
        <v>0.14699999999999999</v>
      </c>
      <c r="P16" s="12"/>
      <c r="Q16" s="42" t="s">
        <v>40</v>
      </c>
      <c r="R16" s="37">
        <v>406529.505</v>
      </c>
      <c r="S16" s="37">
        <v>733377.97</v>
      </c>
      <c r="T16" s="37">
        <v>537.92100000000005</v>
      </c>
      <c r="U16" s="37">
        <v>538.05399999999997</v>
      </c>
      <c r="V16" s="9" t="s">
        <v>106</v>
      </c>
      <c r="W16" s="16">
        <f>Table212[[#This Row],[DEMZ]]-Table212[[#This Row],[KnownZ]]</f>
        <v>0.13299999999992451</v>
      </c>
    </row>
    <row r="17" spans="1:23" x14ac:dyDescent="0.25">
      <c r="A17" s="34" t="s">
        <v>41</v>
      </c>
      <c r="B17" s="8">
        <v>335746.6</v>
      </c>
      <c r="C17" s="8">
        <v>750602.56400000001</v>
      </c>
      <c r="D17" s="8">
        <v>291.16399999999999</v>
      </c>
      <c r="E17" s="8">
        <v>291.00599999999997</v>
      </c>
      <c r="F17" s="33" t="s">
        <v>106</v>
      </c>
      <c r="G17" s="34">
        <v>-0.158</v>
      </c>
      <c r="H17" s="12"/>
      <c r="I17" s="34" t="s">
        <v>41</v>
      </c>
      <c r="J17" s="8">
        <v>335746.6</v>
      </c>
      <c r="K17" s="8">
        <v>750602.56400000001</v>
      </c>
      <c r="L17" s="8">
        <v>291.16399999999999</v>
      </c>
      <c r="M17" s="8">
        <v>291.00599999999997</v>
      </c>
      <c r="N17" s="33" t="s">
        <v>106</v>
      </c>
      <c r="O17" s="34">
        <v>-0.158</v>
      </c>
      <c r="P17" s="12"/>
      <c r="Q17" s="42" t="s">
        <v>41</v>
      </c>
      <c r="R17" s="37">
        <v>335746.6</v>
      </c>
      <c r="S17" s="37">
        <v>750602.56400000001</v>
      </c>
      <c r="T17" s="37">
        <v>291.16399999999999</v>
      </c>
      <c r="U17" s="37">
        <v>290.995</v>
      </c>
      <c r="V17" s="9" t="s">
        <v>106</v>
      </c>
      <c r="W17" s="16">
        <f>Table212[[#This Row],[DEMZ]]-Table212[[#This Row],[KnownZ]]</f>
        <v>-0.16899999999998272</v>
      </c>
    </row>
    <row r="18" spans="1:23" x14ac:dyDescent="0.25">
      <c r="A18" s="34" t="s">
        <v>42</v>
      </c>
      <c r="B18" s="8">
        <v>304482.97200000001</v>
      </c>
      <c r="C18" s="8">
        <v>707263.33400000003</v>
      </c>
      <c r="D18" s="8">
        <v>212.375</v>
      </c>
      <c r="E18" s="8">
        <v>212.21100000000001</v>
      </c>
      <c r="F18" s="33" t="s">
        <v>106</v>
      </c>
      <c r="G18" s="34">
        <v>-0.16400000000000001</v>
      </c>
      <c r="H18" s="12"/>
      <c r="I18" s="34" t="s">
        <v>42</v>
      </c>
      <c r="J18" s="8">
        <v>304482.97200000001</v>
      </c>
      <c r="K18" s="8">
        <v>707263.33400000003</v>
      </c>
      <c r="L18" s="8">
        <v>212.375</v>
      </c>
      <c r="M18" s="8">
        <v>212.21100000000001</v>
      </c>
      <c r="N18" s="33" t="s">
        <v>106</v>
      </c>
      <c r="O18" s="34">
        <v>-0.16400000000000001</v>
      </c>
      <c r="P18" s="12"/>
      <c r="Q18" s="42" t="s">
        <v>42</v>
      </c>
      <c r="R18" s="37">
        <v>304482.97200000001</v>
      </c>
      <c r="S18" s="37">
        <v>707263.33400000003</v>
      </c>
      <c r="T18" s="37">
        <v>212.375</v>
      </c>
      <c r="U18" s="37">
        <v>212.208</v>
      </c>
      <c r="V18" s="9" t="s">
        <v>106</v>
      </c>
      <c r="W18" s="16">
        <f>Table212[[#This Row],[DEMZ]]-Table212[[#This Row],[KnownZ]]</f>
        <v>-0.16700000000000159</v>
      </c>
    </row>
    <row r="19" spans="1:23" x14ac:dyDescent="0.25">
      <c r="A19" s="34" t="s">
        <v>43</v>
      </c>
      <c r="B19" s="8">
        <v>360219.74</v>
      </c>
      <c r="C19" s="8">
        <v>702003.30299999996</v>
      </c>
      <c r="D19" s="8">
        <v>473.53</v>
      </c>
      <c r="E19" s="8">
        <v>473.98200000000003</v>
      </c>
      <c r="F19" s="33" t="s">
        <v>106</v>
      </c>
      <c r="G19" s="34">
        <v>0.45200000000000001</v>
      </c>
      <c r="H19" s="12"/>
      <c r="I19" s="34" t="s">
        <v>43</v>
      </c>
      <c r="J19" s="8">
        <v>360219.74</v>
      </c>
      <c r="K19" s="8">
        <v>702003.30299999996</v>
      </c>
      <c r="L19" s="8">
        <v>473.53</v>
      </c>
      <c r="M19" s="8">
        <v>473.98200000000003</v>
      </c>
      <c r="N19" s="33" t="s">
        <v>106</v>
      </c>
      <c r="O19" s="34">
        <v>0.45200000000000001</v>
      </c>
      <c r="P19" s="12"/>
      <c r="Q19" s="42" t="s">
        <v>43</v>
      </c>
      <c r="R19" s="37">
        <v>360219.74</v>
      </c>
      <c r="S19" s="37">
        <v>702003.30299999996</v>
      </c>
      <c r="T19" s="37">
        <v>473.53</v>
      </c>
      <c r="U19" s="37">
        <v>473.983</v>
      </c>
      <c r="V19" s="9" t="s">
        <v>106</v>
      </c>
      <c r="W19" s="16">
        <f>Table212[[#This Row],[DEMZ]]-Table212[[#This Row],[KnownZ]]</f>
        <v>0.45300000000003138</v>
      </c>
    </row>
    <row r="20" spans="1:23" x14ac:dyDescent="0.25">
      <c r="A20" s="34" t="s">
        <v>44</v>
      </c>
      <c r="B20" s="8">
        <v>405439.913</v>
      </c>
      <c r="C20" s="8">
        <v>659910.152</v>
      </c>
      <c r="D20" s="8">
        <v>221.649</v>
      </c>
      <c r="E20" s="8">
        <v>221.75399999999999</v>
      </c>
      <c r="F20" s="33" t="s">
        <v>106</v>
      </c>
      <c r="G20" s="34">
        <v>0.105</v>
      </c>
      <c r="H20" s="12"/>
      <c r="I20" s="34" t="s">
        <v>44</v>
      </c>
      <c r="J20" s="8">
        <v>405439.913</v>
      </c>
      <c r="K20" s="8">
        <v>659910.152</v>
      </c>
      <c r="L20" s="8">
        <v>221.649</v>
      </c>
      <c r="M20" s="8">
        <v>221.75399999999999</v>
      </c>
      <c r="N20" s="33" t="s">
        <v>106</v>
      </c>
      <c r="O20" s="34">
        <v>0.105</v>
      </c>
      <c r="P20" s="12"/>
      <c r="Q20" s="42" t="s">
        <v>44</v>
      </c>
      <c r="R20" s="37">
        <v>405439.913</v>
      </c>
      <c r="S20" s="37">
        <v>659910.152</v>
      </c>
      <c r="T20" s="37">
        <v>221.649</v>
      </c>
      <c r="U20" s="37">
        <v>221.83199999999999</v>
      </c>
      <c r="V20" s="9" t="s">
        <v>106</v>
      </c>
      <c r="W20" s="16">
        <f>Table212[[#This Row],[DEMZ]]-Table212[[#This Row],[KnownZ]]</f>
        <v>0.18299999999999272</v>
      </c>
    </row>
    <row r="21" spans="1:23" x14ac:dyDescent="0.25">
      <c r="A21" s="34" t="s">
        <v>45</v>
      </c>
      <c r="B21" s="8">
        <v>334429.15000000002</v>
      </c>
      <c r="C21" s="8">
        <v>624226.99899999995</v>
      </c>
      <c r="D21" s="8">
        <v>145.54300000000001</v>
      </c>
      <c r="E21" s="8">
        <v>145.67500000000001</v>
      </c>
      <c r="F21" s="33" t="s">
        <v>106</v>
      </c>
      <c r="G21" s="34">
        <v>0.13200000000000001</v>
      </c>
      <c r="H21" s="12"/>
      <c r="I21" s="34" t="s">
        <v>45</v>
      </c>
      <c r="J21" s="8">
        <v>334429.15000000002</v>
      </c>
      <c r="K21" s="8">
        <v>624226.99899999995</v>
      </c>
      <c r="L21" s="8">
        <v>145.54300000000001</v>
      </c>
      <c r="M21" s="8">
        <v>145.67500000000001</v>
      </c>
      <c r="N21" s="33" t="s">
        <v>106</v>
      </c>
      <c r="O21" s="34">
        <v>0.13200000000000001</v>
      </c>
      <c r="P21" s="12"/>
      <c r="Q21" s="42" t="s">
        <v>45</v>
      </c>
      <c r="R21" s="37">
        <v>334429.15000000002</v>
      </c>
      <c r="S21" s="37">
        <v>624226.99899999995</v>
      </c>
      <c r="T21" s="37">
        <v>145.54300000000001</v>
      </c>
      <c r="U21" s="37">
        <v>145.67699999999999</v>
      </c>
      <c r="V21" s="9" t="s">
        <v>106</v>
      </c>
      <c r="W21" s="16">
        <f>Table212[[#This Row],[DEMZ]]-Table212[[#This Row],[KnownZ]]</f>
        <v>0.13399999999998613</v>
      </c>
    </row>
    <row r="22" spans="1:23" x14ac:dyDescent="0.25">
      <c r="A22" s="34" t="s">
        <v>46</v>
      </c>
      <c r="B22" s="8">
        <v>369843.913</v>
      </c>
      <c r="C22" s="8">
        <v>610737.17799999996</v>
      </c>
      <c r="D22" s="8">
        <v>503.51400000000001</v>
      </c>
      <c r="E22" s="8">
        <v>503.48</v>
      </c>
      <c r="F22" s="33" t="s">
        <v>106</v>
      </c>
      <c r="G22" s="34">
        <v>-3.4000000000000002E-2</v>
      </c>
      <c r="H22" s="12"/>
      <c r="I22" s="34" t="s">
        <v>46</v>
      </c>
      <c r="J22" s="8">
        <v>369843.913</v>
      </c>
      <c r="K22" s="8">
        <v>610737.17799999996</v>
      </c>
      <c r="L22" s="8">
        <v>503.51400000000001</v>
      </c>
      <c r="M22" s="8">
        <v>503.48</v>
      </c>
      <c r="N22" s="33" t="s">
        <v>106</v>
      </c>
      <c r="O22" s="34">
        <v>-3.4000000000000002E-2</v>
      </c>
      <c r="P22" s="12"/>
      <c r="Q22" s="42" t="s">
        <v>46</v>
      </c>
      <c r="R22" s="37">
        <v>369843.913</v>
      </c>
      <c r="S22" s="37">
        <v>610737.17799999996</v>
      </c>
      <c r="T22" s="37">
        <v>503.51400000000001</v>
      </c>
      <c r="U22" s="37">
        <v>503.46899999999999</v>
      </c>
      <c r="V22" s="9" t="s">
        <v>106</v>
      </c>
      <c r="W22" s="16">
        <f>Table212[[#This Row],[DEMZ]]-Table212[[#This Row],[KnownZ]]</f>
        <v>-4.5000000000015916E-2</v>
      </c>
    </row>
    <row r="23" spans="1:23" x14ac:dyDescent="0.25">
      <c r="A23" s="34" t="s">
        <v>47</v>
      </c>
      <c r="B23" s="8">
        <v>359589.89</v>
      </c>
      <c r="C23" s="8">
        <v>572453.38199999998</v>
      </c>
      <c r="D23" s="8">
        <v>74.313999999999993</v>
      </c>
      <c r="E23" s="8">
        <v>74.225999999999999</v>
      </c>
      <c r="F23" s="33" t="s">
        <v>106</v>
      </c>
      <c r="G23" s="34">
        <v>-8.7999999999999995E-2</v>
      </c>
      <c r="H23" s="12"/>
      <c r="I23" s="34" t="s">
        <v>47</v>
      </c>
      <c r="J23" s="8">
        <v>359589.89</v>
      </c>
      <c r="K23" s="8">
        <v>572453.38199999998</v>
      </c>
      <c r="L23" s="8">
        <v>74.313999999999993</v>
      </c>
      <c r="M23" s="8">
        <v>74.225999999999999</v>
      </c>
      <c r="N23" s="33" t="s">
        <v>106</v>
      </c>
      <c r="O23" s="34">
        <v>-8.7999999999999995E-2</v>
      </c>
      <c r="P23" s="12"/>
      <c r="Q23" s="42" t="s">
        <v>47</v>
      </c>
      <c r="R23" s="37">
        <v>359589.89</v>
      </c>
      <c r="S23" s="37">
        <v>572453.38199999998</v>
      </c>
      <c r="T23" s="37">
        <v>74.313999999999993</v>
      </c>
      <c r="U23" s="37">
        <v>74.212000000000003</v>
      </c>
      <c r="V23" s="9" t="s">
        <v>106</v>
      </c>
      <c r="W23" s="16">
        <f>Table212[[#This Row],[DEMZ]]-Table212[[#This Row],[KnownZ]]</f>
        <v>-0.10199999999998965</v>
      </c>
    </row>
    <row r="24" spans="1:23" x14ac:dyDescent="0.25">
      <c r="A24" s="34" t="s">
        <v>48</v>
      </c>
      <c r="B24" s="8">
        <v>430397.71500000003</v>
      </c>
      <c r="C24" s="8">
        <v>576532.42599999998</v>
      </c>
      <c r="D24" s="8">
        <v>130.45699999999999</v>
      </c>
      <c r="E24" s="8">
        <v>130.256</v>
      </c>
      <c r="F24" s="33" t="s">
        <v>106</v>
      </c>
      <c r="G24" s="34">
        <v>-0.20100000000000001</v>
      </c>
      <c r="H24" s="12"/>
      <c r="I24" s="34" t="s">
        <v>48</v>
      </c>
      <c r="J24" s="8">
        <v>430397.71500000003</v>
      </c>
      <c r="K24" s="8">
        <v>576532.42599999998</v>
      </c>
      <c r="L24" s="8">
        <v>130.45699999999999</v>
      </c>
      <c r="M24" s="8">
        <v>130.256</v>
      </c>
      <c r="N24" s="33" t="s">
        <v>106</v>
      </c>
      <c r="O24" s="34">
        <v>-0.20100000000000001</v>
      </c>
      <c r="P24" s="12"/>
      <c r="Q24" s="42" t="s">
        <v>48</v>
      </c>
      <c r="R24" s="37">
        <v>430397.71500000003</v>
      </c>
      <c r="S24" s="37">
        <v>576532.42599999998</v>
      </c>
      <c r="T24" s="37">
        <v>130.45699999999999</v>
      </c>
      <c r="U24" s="37">
        <v>130.334</v>
      </c>
      <c r="V24" s="9" t="s">
        <v>106</v>
      </c>
      <c r="W24" s="16">
        <f>Table212[[#This Row],[DEMZ]]-Table212[[#This Row],[KnownZ]]</f>
        <v>-0.12299999999999045</v>
      </c>
    </row>
    <row r="25" spans="1:23" x14ac:dyDescent="0.25">
      <c r="A25" s="34" t="s">
        <v>49</v>
      </c>
      <c r="B25" s="8">
        <v>481328.34600000002</v>
      </c>
      <c r="C25" s="8">
        <v>584531.60199999996</v>
      </c>
      <c r="D25" s="8">
        <v>128.792</v>
      </c>
      <c r="E25" s="8">
        <v>128.66200000000001</v>
      </c>
      <c r="F25" s="33" t="s">
        <v>106</v>
      </c>
      <c r="G25" s="34">
        <v>-0.13</v>
      </c>
      <c r="H25" s="12"/>
      <c r="I25" s="34" t="s">
        <v>49</v>
      </c>
      <c r="J25" s="8">
        <v>481328.34600000002</v>
      </c>
      <c r="K25" s="8">
        <v>584531.60199999996</v>
      </c>
      <c r="L25" s="8">
        <v>128.792</v>
      </c>
      <c r="M25" s="8">
        <v>128.66200000000001</v>
      </c>
      <c r="N25" s="33" t="s">
        <v>106</v>
      </c>
      <c r="O25" s="34">
        <v>-0.13</v>
      </c>
      <c r="P25" s="12"/>
      <c r="Q25" s="42" t="s">
        <v>49</v>
      </c>
      <c r="R25" s="37">
        <v>481328.34600000002</v>
      </c>
      <c r="S25" s="37">
        <v>584531.60199999996</v>
      </c>
      <c r="T25" s="37">
        <v>128.792</v>
      </c>
      <c r="U25" s="37">
        <v>128.60400000000001</v>
      </c>
      <c r="V25" s="9" t="s">
        <v>106</v>
      </c>
      <c r="W25" s="16">
        <f>Table212[[#This Row],[DEMZ]]-Table212[[#This Row],[KnownZ]]</f>
        <v>-0.18799999999998818</v>
      </c>
    </row>
    <row r="26" spans="1:23" x14ac:dyDescent="0.25">
      <c r="A26" s="34" t="s">
        <v>50</v>
      </c>
      <c r="B26" s="8">
        <v>419593.88099999999</v>
      </c>
      <c r="C26" s="8">
        <v>902840.29</v>
      </c>
      <c r="D26" s="8">
        <v>633.23500000000001</v>
      </c>
      <c r="E26" s="8">
        <v>633.08799999999997</v>
      </c>
      <c r="F26" s="33" t="s">
        <v>106</v>
      </c>
      <c r="G26" s="34">
        <v>-0.14699999999999999</v>
      </c>
      <c r="H26" s="12"/>
      <c r="I26" s="34" t="s">
        <v>50</v>
      </c>
      <c r="J26" s="8">
        <v>419593.88099999999</v>
      </c>
      <c r="K26" s="8">
        <v>902840.29</v>
      </c>
      <c r="L26" s="8">
        <v>633.23500000000001</v>
      </c>
      <c r="M26" s="8">
        <v>633.08799999999997</v>
      </c>
      <c r="N26" s="33" t="s">
        <v>106</v>
      </c>
      <c r="O26" s="34">
        <v>-0.14699999999999999</v>
      </c>
      <c r="P26" s="12"/>
      <c r="Q26" s="42" t="s">
        <v>50</v>
      </c>
      <c r="R26" s="37">
        <v>419593.88099999999</v>
      </c>
      <c r="S26" s="37">
        <v>902840.29</v>
      </c>
      <c r="T26" s="37">
        <v>633.23500000000001</v>
      </c>
      <c r="U26" s="37">
        <v>633.10799999999995</v>
      </c>
      <c r="V26" s="9" t="s">
        <v>106</v>
      </c>
      <c r="W26" s="16">
        <f>Table212[[#This Row],[DEMZ]]-Table212[[#This Row],[KnownZ]]</f>
        <v>-0.12700000000006639</v>
      </c>
    </row>
    <row r="27" spans="1:23" x14ac:dyDescent="0.25">
      <c r="A27" s="34" t="s">
        <v>51</v>
      </c>
      <c r="B27" s="8">
        <v>473663.85499999998</v>
      </c>
      <c r="C27" s="8">
        <v>898359.60199999996</v>
      </c>
      <c r="D27" s="8">
        <v>680.72699999999998</v>
      </c>
      <c r="E27" s="8">
        <v>680.62400000000002</v>
      </c>
      <c r="F27" s="33" t="s">
        <v>106</v>
      </c>
      <c r="G27" s="34">
        <v>-0.10299999999999999</v>
      </c>
      <c r="H27" s="12"/>
      <c r="I27" s="34" t="s">
        <v>51</v>
      </c>
      <c r="J27" s="8">
        <v>473663.85499999998</v>
      </c>
      <c r="K27" s="8">
        <v>898359.60199999996</v>
      </c>
      <c r="L27" s="8">
        <v>680.72699999999998</v>
      </c>
      <c r="M27" s="8">
        <v>680.62400000000002</v>
      </c>
      <c r="N27" s="33" t="s">
        <v>106</v>
      </c>
      <c r="O27" s="34">
        <v>-0.10299999999999999</v>
      </c>
      <c r="P27" s="12"/>
      <c r="Q27" s="42" t="s">
        <v>51</v>
      </c>
      <c r="R27" s="37">
        <v>473663.85499999998</v>
      </c>
      <c r="S27" s="37">
        <v>898359.60199999996</v>
      </c>
      <c r="T27" s="37">
        <v>680.72699999999998</v>
      </c>
      <c r="U27" s="37">
        <v>680.62699999999995</v>
      </c>
      <c r="V27" s="9" t="s">
        <v>106</v>
      </c>
      <c r="W27" s="16">
        <f>Table212[[#This Row],[DEMZ]]-Table212[[#This Row],[KnownZ]]</f>
        <v>-0.10000000000002274</v>
      </c>
    </row>
    <row r="28" spans="1:23" x14ac:dyDescent="0.25">
      <c r="A28" s="34" t="s">
        <v>52</v>
      </c>
      <c r="B28" s="8">
        <v>490476.13099999999</v>
      </c>
      <c r="C28" s="8">
        <v>863804.71499999997</v>
      </c>
      <c r="D28" s="8">
        <v>435.733</v>
      </c>
      <c r="E28" s="8">
        <v>435.71800000000002</v>
      </c>
      <c r="F28" s="33" t="s">
        <v>106</v>
      </c>
      <c r="G28" s="34">
        <v>-1.4999999999999999E-2</v>
      </c>
      <c r="H28" s="12"/>
      <c r="I28" s="34" t="s">
        <v>52</v>
      </c>
      <c r="J28" s="8">
        <v>490476.13099999999</v>
      </c>
      <c r="K28" s="8">
        <v>863804.71499999997</v>
      </c>
      <c r="L28" s="8">
        <v>435.733</v>
      </c>
      <c r="M28" s="8">
        <v>435.71800000000002</v>
      </c>
      <c r="N28" s="33" t="s">
        <v>106</v>
      </c>
      <c r="O28" s="34">
        <v>-1.4999999999999999E-2</v>
      </c>
      <c r="P28" s="12"/>
      <c r="Q28" s="42" t="s">
        <v>52</v>
      </c>
      <c r="R28" s="37">
        <v>490476.13099999999</v>
      </c>
      <c r="S28" s="37">
        <v>863804.71499999997</v>
      </c>
      <c r="T28" s="37">
        <v>435.733</v>
      </c>
      <c r="U28" s="37">
        <v>435.66300000000001</v>
      </c>
      <c r="V28" s="9" t="s">
        <v>106</v>
      </c>
      <c r="W28" s="16">
        <f>Table212[[#This Row],[DEMZ]]-Table212[[#This Row],[KnownZ]]</f>
        <v>-6.9999999999993179E-2</v>
      </c>
    </row>
    <row r="29" spans="1:23" x14ac:dyDescent="0.25">
      <c r="A29" s="34" t="s">
        <v>53</v>
      </c>
      <c r="B29" s="8">
        <v>525543.07799999998</v>
      </c>
      <c r="C29" s="8">
        <v>851588.52099999995</v>
      </c>
      <c r="D29" s="8">
        <v>1106.7249999999999</v>
      </c>
      <c r="E29" s="8">
        <v>1106.838</v>
      </c>
      <c r="F29" s="33" t="s">
        <v>106</v>
      </c>
      <c r="G29" s="34">
        <v>0.113</v>
      </c>
      <c r="H29" s="12"/>
      <c r="I29" s="34" t="s">
        <v>53</v>
      </c>
      <c r="J29" s="8">
        <v>525543.07799999998</v>
      </c>
      <c r="K29" s="8">
        <v>851588.52099999995</v>
      </c>
      <c r="L29" s="8">
        <v>1106.7249999999999</v>
      </c>
      <c r="M29" s="8">
        <v>1106.877</v>
      </c>
      <c r="N29" s="33" t="s">
        <v>106</v>
      </c>
      <c r="O29" s="34">
        <v>0.152</v>
      </c>
      <c r="P29" s="12"/>
      <c r="Q29" s="42" t="s">
        <v>53</v>
      </c>
      <c r="R29" s="37">
        <v>525543.07799999998</v>
      </c>
      <c r="S29" s="37">
        <v>851588.52099999995</v>
      </c>
      <c r="T29" s="37">
        <v>1106.7249999999999</v>
      </c>
      <c r="U29" s="37">
        <v>1106.893</v>
      </c>
      <c r="V29" s="9" t="s">
        <v>106</v>
      </c>
      <c r="W29" s="16">
        <f>Table212[[#This Row],[DEMZ]]-Table212[[#This Row],[KnownZ]]</f>
        <v>0.16800000000012005</v>
      </c>
    </row>
    <row r="30" spans="1:23" x14ac:dyDescent="0.25">
      <c r="A30" s="34" t="s">
        <v>54</v>
      </c>
      <c r="B30" s="8">
        <v>525510.30599999998</v>
      </c>
      <c r="C30" s="8">
        <v>851604.19700000004</v>
      </c>
      <c r="D30" s="8">
        <v>1107.08</v>
      </c>
      <c r="E30" s="8">
        <v>1107.308</v>
      </c>
      <c r="F30" s="33" t="s">
        <v>106</v>
      </c>
      <c r="G30" s="34">
        <v>0.22800000000000001</v>
      </c>
      <c r="H30" s="12"/>
      <c r="I30" s="34" t="s">
        <v>54</v>
      </c>
      <c r="J30" s="8">
        <v>525510.30599999998</v>
      </c>
      <c r="K30" s="8">
        <v>851604.19700000004</v>
      </c>
      <c r="L30" s="8">
        <v>1107.08</v>
      </c>
      <c r="M30" s="8">
        <v>1107.289</v>
      </c>
      <c r="N30" s="33" t="s">
        <v>106</v>
      </c>
      <c r="O30" s="34">
        <v>0.20899999999999999</v>
      </c>
      <c r="P30" s="12"/>
      <c r="Q30" s="42" t="s">
        <v>54</v>
      </c>
      <c r="R30" s="37">
        <v>525510.30599999998</v>
      </c>
      <c r="S30" s="37">
        <v>851604.19700000004</v>
      </c>
      <c r="T30" s="37">
        <v>1107.08</v>
      </c>
      <c r="U30" s="37">
        <v>1107.252</v>
      </c>
      <c r="V30" s="9" t="s">
        <v>106</v>
      </c>
      <c r="W30" s="16">
        <f>Table212[[#This Row],[DEMZ]]-Table212[[#This Row],[KnownZ]]</f>
        <v>0.17200000000002547</v>
      </c>
    </row>
    <row r="31" spans="1:23" x14ac:dyDescent="0.25">
      <c r="A31" s="34" t="s">
        <v>55</v>
      </c>
      <c r="B31" s="8">
        <v>588113.62899999996</v>
      </c>
      <c r="C31" s="8">
        <v>831819.34400000004</v>
      </c>
      <c r="D31" s="8">
        <v>299.70600000000002</v>
      </c>
      <c r="E31" s="8">
        <v>299.76499999999999</v>
      </c>
      <c r="F31" s="33" t="s">
        <v>106</v>
      </c>
      <c r="G31" s="34">
        <v>5.8999999999999997E-2</v>
      </c>
      <c r="I31" s="34" t="s">
        <v>55</v>
      </c>
      <c r="J31" s="8">
        <v>588113.62899999996</v>
      </c>
      <c r="K31" s="8">
        <v>831819.34400000004</v>
      </c>
      <c r="L31" s="8">
        <v>299.70600000000002</v>
      </c>
      <c r="M31" s="8">
        <v>299.76499999999999</v>
      </c>
      <c r="N31" s="33" t="s">
        <v>106</v>
      </c>
      <c r="O31" s="34">
        <v>5.8999999999999997E-2</v>
      </c>
      <c r="Q31" s="42" t="s">
        <v>55</v>
      </c>
      <c r="R31" s="37">
        <v>588113.62899999996</v>
      </c>
      <c r="S31" s="37">
        <v>831819.34400000004</v>
      </c>
      <c r="T31" s="37">
        <v>299.70600000000002</v>
      </c>
      <c r="U31" s="37">
        <v>299.75099999999998</v>
      </c>
      <c r="V31" s="9" t="s">
        <v>106</v>
      </c>
      <c r="W31" s="9">
        <f>Table212[[#This Row],[DEMZ]]-Table212[[#This Row],[KnownZ]]</f>
        <v>4.4999999999959073E-2</v>
      </c>
    </row>
    <row r="32" spans="1:23" x14ac:dyDescent="0.25">
      <c r="A32" s="34" t="s">
        <v>56</v>
      </c>
      <c r="B32" s="8">
        <v>535913.15</v>
      </c>
      <c r="C32" s="8">
        <v>820391.16599999997</v>
      </c>
      <c r="D32" s="8">
        <v>711.14599999999996</v>
      </c>
      <c r="E32" s="8">
        <v>711.54899999999998</v>
      </c>
      <c r="F32" s="33" t="s">
        <v>106</v>
      </c>
      <c r="G32" s="34">
        <v>0.40300000000000002</v>
      </c>
      <c r="I32" s="34" t="s">
        <v>56</v>
      </c>
      <c r="J32" s="8">
        <v>535913.15</v>
      </c>
      <c r="K32" s="8">
        <v>820391.16599999997</v>
      </c>
      <c r="L32" s="8">
        <v>711.14599999999996</v>
      </c>
      <c r="M32" s="8">
        <v>711.64499999999998</v>
      </c>
      <c r="N32" s="33" t="s">
        <v>106</v>
      </c>
      <c r="O32" s="34">
        <v>0.499</v>
      </c>
      <c r="Q32" s="42" t="s">
        <v>56</v>
      </c>
      <c r="R32" s="37">
        <v>535913.15</v>
      </c>
      <c r="S32" s="37">
        <v>820391.16599999997</v>
      </c>
      <c r="T32" s="37">
        <v>711.14599999999996</v>
      </c>
      <c r="U32" s="37">
        <v>711.64599999999996</v>
      </c>
      <c r="V32" s="9" t="s">
        <v>106</v>
      </c>
      <c r="W32" s="9">
        <f>Table212[[#This Row],[DEMZ]]-Table212[[#This Row],[KnownZ]]</f>
        <v>0.5</v>
      </c>
    </row>
    <row r="33" spans="1:23" x14ac:dyDescent="0.25">
      <c r="A33" s="34" t="s">
        <v>57</v>
      </c>
      <c r="B33" s="8">
        <v>449584.68900000001</v>
      </c>
      <c r="C33" s="8">
        <v>837557.50300000003</v>
      </c>
      <c r="D33" s="8">
        <v>571.61400000000003</v>
      </c>
      <c r="E33" s="8">
        <v>571.63400000000001</v>
      </c>
      <c r="F33" s="33" t="s">
        <v>106</v>
      </c>
      <c r="G33" s="34">
        <v>0.02</v>
      </c>
      <c r="I33" s="34" t="s">
        <v>57</v>
      </c>
      <c r="J33" s="8">
        <v>449584.68900000001</v>
      </c>
      <c r="K33" s="8">
        <v>837557.50300000003</v>
      </c>
      <c r="L33" s="8">
        <v>571.61400000000003</v>
      </c>
      <c r="M33" s="8">
        <v>571.63400000000001</v>
      </c>
      <c r="N33" s="33" t="s">
        <v>106</v>
      </c>
      <c r="O33" s="34">
        <v>0.02</v>
      </c>
      <c r="Q33" s="42" t="s">
        <v>57</v>
      </c>
      <c r="R33" s="37">
        <v>449584.68900000001</v>
      </c>
      <c r="S33" s="37">
        <v>837557.50300000003</v>
      </c>
      <c r="T33" s="37">
        <v>571.61400000000003</v>
      </c>
      <c r="U33" s="37">
        <v>571.60799999999995</v>
      </c>
      <c r="V33" s="9" t="s">
        <v>106</v>
      </c>
      <c r="W33" s="9">
        <f>Table212[[#This Row],[DEMZ]]-Table212[[#This Row],[KnownZ]]</f>
        <v>-6.0000000000854925E-3</v>
      </c>
    </row>
    <row r="34" spans="1:23" x14ac:dyDescent="0.25">
      <c r="A34" s="34" t="s">
        <v>58</v>
      </c>
      <c r="B34" s="8">
        <v>493611.103</v>
      </c>
      <c r="C34" s="8">
        <v>775834.26100000006</v>
      </c>
      <c r="D34" s="8">
        <v>737.60199999999998</v>
      </c>
      <c r="E34" s="8">
        <v>737.75699999999995</v>
      </c>
      <c r="F34" s="33" t="s">
        <v>106</v>
      </c>
      <c r="G34" s="34">
        <v>0.155</v>
      </c>
      <c r="I34" s="34" t="s">
        <v>58</v>
      </c>
      <c r="J34" s="8">
        <v>493611.103</v>
      </c>
      <c r="K34" s="8">
        <v>775834.26100000006</v>
      </c>
      <c r="L34" s="8">
        <v>737.60199999999998</v>
      </c>
      <c r="M34" s="8">
        <v>737.75699999999995</v>
      </c>
      <c r="N34" s="33" t="s">
        <v>106</v>
      </c>
      <c r="O34" s="34">
        <v>0.155</v>
      </c>
      <c r="Q34" s="42" t="s">
        <v>58</v>
      </c>
      <c r="R34" s="37">
        <v>493611.103</v>
      </c>
      <c r="S34" s="37">
        <v>775834.26100000006</v>
      </c>
      <c r="T34" s="37">
        <v>737.60199999999998</v>
      </c>
      <c r="U34" s="37">
        <v>737.75699999999995</v>
      </c>
      <c r="V34" s="9" t="s">
        <v>106</v>
      </c>
      <c r="W34" s="9">
        <f>Table212[[#This Row],[DEMZ]]-Table212[[#This Row],[KnownZ]]</f>
        <v>0.15499999999997272</v>
      </c>
    </row>
    <row r="35" spans="1:23" x14ac:dyDescent="0.25">
      <c r="A35" s="34" t="s">
        <v>59</v>
      </c>
      <c r="B35" s="8">
        <v>578373.78899999999</v>
      </c>
      <c r="C35" s="8">
        <v>742826.62699999998</v>
      </c>
      <c r="D35" s="8">
        <v>292.767</v>
      </c>
      <c r="E35" s="8">
        <v>292.81099999999998</v>
      </c>
      <c r="F35" s="33" t="s">
        <v>106</v>
      </c>
      <c r="G35" s="34">
        <v>4.3999999999999997E-2</v>
      </c>
      <c r="I35" s="34" t="s">
        <v>59</v>
      </c>
      <c r="J35" s="8">
        <v>578373.78899999999</v>
      </c>
      <c r="K35" s="8">
        <v>742826.62699999998</v>
      </c>
      <c r="L35" s="8">
        <v>292.767</v>
      </c>
      <c r="M35" s="8">
        <v>292.81099999999998</v>
      </c>
      <c r="N35" s="33" t="s">
        <v>106</v>
      </c>
      <c r="O35" s="34">
        <v>4.3999999999999997E-2</v>
      </c>
      <c r="Q35" s="42" t="s">
        <v>59</v>
      </c>
      <c r="R35" s="37">
        <v>578373.78899999999</v>
      </c>
      <c r="S35" s="37">
        <v>742826.62699999998</v>
      </c>
      <c r="T35" s="37">
        <v>292.767</v>
      </c>
      <c r="U35" s="37">
        <v>292.81700000000001</v>
      </c>
      <c r="V35" s="9" t="s">
        <v>106</v>
      </c>
      <c r="W35" s="9">
        <f>Table212[[#This Row],[DEMZ]]-Table212[[#This Row],[KnownZ]]</f>
        <v>5.0000000000011369E-2</v>
      </c>
    </row>
    <row r="36" spans="1:23" x14ac:dyDescent="0.25">
      <c r="A36" s="34" t="s">
        <v>60</v>
      </c>
      <c r="B36" s="8">
        <v>527417.05700000003</v>
      </c>
      <c r="C36" s="8">
        <v>718992.18099999998</v>
      </c>
      <c r="D36" s="8">
        <v>201.37799999999999</v>
      </c>
      <c r="E36" s="8">
        <v>201.125</v>
      </c>
      <c r="F36" s="33" t="s">
        <v>106</v>
      </c>
      <c r="G36" s="34">
        <v>-0.253</v>
      </c>
      <c r="I36" s="34" t="s">
        <v>60</v>
      </c>
      <c r="J36" s="8">
        <v>527417.05700000003</v>
      </c>
      <c r="K36" s="8">
        <v>718992.18099999998</v>
      </c>
      <c r="L36" s="8">
        <v>201.37799999999999</v>
      </c>
      <c r="M36" s="8">
        <v>201.125</v>
      </c>
      <c r="N36" s="33" t="s">
        <v>106</v>
      </c>
      <c r="O36" s="34">
        <v>-0.253</v>
      </c>
      <c r="Q36" s="42" t="s">
        <v>60</v>
      </c>
      <c r="R36" s="37">
        <v>527417.05700000003</v>
      </c>
      <c r="S36" s="37">
        <v>718992.18099999998</v>
      </c>
      <c r="T36" s="37">
        <v>201.37799999999999</v>
      </c>
      <c r="U36" s="37">
        <v>201.166</v>
      </c>
      <c r="V36" s="9" t="s">
        <v>106</v>
      </c>
      <c r="W36" s="9">
        <f>Table212[[#This Row],[DEMZ]]-Table212[[#This Row],[KnownZ]]</f>
        <v>-0.21199999999998909</v>
      </c>
    </row>
    <row r="37" spans="1:23" x14ac:dyDescent="0.25">
      <c r="A37" s="34" t="s">
        <v>61</v>
      </c>
      <c r="B37" s="8">
        <v>344140.82</v>
      </c>
      <c r="C37" s="8">
        <v>801520.53899999999</v>
      </c>
      <c r="D37" s="8">
        <v>329.24700000000001</v>
      </c>
      <c r="E37" s="8">
        <v>328.78100000000001</v>
      </c>
      <c r="F37" s="33" t="s">
        <v>106</v>
      </c>
      <c r="G37" s="34">
        <v>-0.46600000000000003</v>
      </c>
      <c r="I37" s="34" t="s">
        <v>61</v>
      </c>
      <c r="J37" s="8">
        <v>344140.82</v>
      </c>
      <c r="K37" s="8">
        <v>801520.53899999999</v>
      </c>
      <c r="L37" s="8">
        <v>329.24700000000001</v>
      </c>
      <c r="M37" s="8">
        <v>328.78100000000001</v>
      </c>
      <c r="N37" s="33" t="s">
        <v>106</v>
      </c>
      <c r="O37" s="34">
        <v>-0.46600000000000003</v>
      </c>
      <c r="Q37" s="42" t="s">
        <v>61</v>
      </c>
      <c r="R37" s="37">
        <v>344140.82</v>
      </c>
      <c r="S37" s="37">
        <v>801520.53899999999</v>
      </c>
      <c r="T37" s="37">
        <v>329.24700000000001</v>
      </c>
      <c r="U37" s="37">
        <v>328.80599999999998</v>
      </c>
      <c r="V37" s="9" t="s">
        <v>106</v>
      </c>
      <c r="W37" s="9">
        <f>Table212[[#This Row],[DEMZ]]-Table212[[#This Row],[KnownZ]]</f>
        <v>-0.44100000000003092</v>
      </c>
    </row>
    <row r="38" spans="1:23" x14ac:dyDescent="0.25">
      <c r="A38" s="34" t="s">
        <v>62</v>
      </c>
      <c r="B38" s="8">
        <v>419456.61300000001</v>
      </c>
      <c r="C38" s="8">
        <v>783618.20900000003</v>
      </c>
      <c r="D38" s="8">
        <v>596.673</v>
      </c>
      <c r="E38" s="8">
        <v>596.57899999999995</v>
      </c>
      <c r="F38" s="33" t="s">
        <v>106</v>
      </c>
      <c r="G38" s="34">
        <v>-9.4E-2</v>
      </c>
      <c r="I38" s="34" t="s">
        <v>62</v>
      </c>
      <c r="J38" s="8">
        <v>419456.61300000001</v>
      </c>
      <c r="K38" s="8">
        <v>783618.20900000003</v>
      </c>
      <c r="L38" s="8">
        <v>596.673</v>
      </c>
      <c r="M38" s="8">
        <v>596.57899999999995</v>
      </c>
      <c r="N38" s="33" t="s">
        <v>106</v>
      </c>
      <c r="O38" s="34">
        <v>-9.4E-2</v>
      </c>
      <c r="Q38" s="42" t="s">
        <v>62</v>
      </c>
      <c r="R38" s="37">
        <v>419456.61300000001</v>
      </c>
      <c r="S38" s="37">
        <v>783618.20900000003</v>
      </c>
      <c r="T38" s="37">
        <v>596.673</v>
      </c>
      <c r="U38" s="37">
        <v>596.57299999999998</v>
      </c>
      <c r="V38" s="9" t="s">
        <v>106</v>
      </c>
      <c r="W38" s="9">
        <f>Table212[[#This Row],[DEMZ]]-Table212[[#This Row],[KnownZ]]</f>
        <v>-0.10000000000002274</v>
      </c>
    </row>
    <row r="39" spans="1:23" x14ac:dyDescent="0.25">
      <c r="A39" s="34" t="s">
        <v>63</v>
      </c>
      <c r="B39" s="8">
        <v>378395.08799999999</v>
      </c>
      <c r="C39" s="8">
        <v>741320.13699999999</v>
      </c>
      <c r="D39" s="8">
        <v>569.78</v>
      </c>
      <c r="E39" s="8">
        <v>569.74599999999998</v>
      </c>
      <c r="F39" s="33" t="s">
        <v>106</v>
      </c>
      <c r="G39" s="34">
        <v>-3.4000000000000002E-2</v>
      </c>
      <c r="I39" s="34" t="s">
        <v>63</v>
      </c>
      <c r="J39" s="8">
        <v>378395.08799999999</v>
      </c>
      <c r="K39" s="8">
        <v>741320.13699999999</v>
      </c>
      <c r="L39" s="8">
        <v>569.78</v>
      </c>
      <c r="M39" s="8">
        <v>569.74599999999998</v>
      </c>
      <c r="N39" s="33" t="s">
        <v>106</v>
      </c>
      <c r="O39" s="34">
        <v>-3.4000000000000002E-2</v>
      </c>
      <c r="Q39" s="42" t="s">
        <v>63</v>
      </c>
      <c r="R39" s="37">
        <v>378395.08799999999</v>
      </c>
      <c r="S39" s="37">
        <v>741320.13699999999</v>
      </c>
      <c r="T39" s="37">
        <v>569.78</v>
      </c>
      <c r="U39" s="37">
        <v>569.74800000000005</v>
      </c>
      <c r="V39" s="9" t="s">
        <v>106</v>
      </c>
      <c r="W39" s="9">
        <f>Table212[[#This Row],[DEMZ]]-Table212[[#This Row],[KnownZ]]</f>
        <v>-3.1999999999925421E-2</v>
      </c>
    </row>
    <row r="40" spans="1:23" x14ac:dyDescent="0.25">
      <c r="A40" s="34" t="s">
        <v>64</v>
      </c>
      <c r="B40" s="8">
        <v>454002.07299999997</v>
      </c>
      <c r="C40" s="8">
        <v>706839.34699999995</v>
      </c>
      <c r="D40" s="8">
        <v>407.52600000000001</v>
      </c>
      <c r="E40" s="8">
        <v>407.94499999999999</v>
      </c>
      <c r="F40" s="33" t="s">
        <v>106</v>
      </c>
      <c r="G40" s="34">
        <v>0.41899999999999998</v>
      </c>
      <c r="I40" s="34" t="s">
        <v>64</v>
      </c>
      <c r="J40" s="8">
        <v>454002.07299999997</v>
      </c>
      <c r="K40" s="8">
        <v>706839.34699999995</v>
      </c>
      <c r="L40" s="8">
        <v>407.52600000000001</v>
      </c>
      <c r="M40" s="8">
        <v>407.94499999999999</v>
      </c>
      <c r="N40" s="33" t="s">
        <v>106</v>
      </c>
      <c r="O40" s="34">
        <v>0.41899999999999998</v>
      </c>
      <c r="Q40" s="42" t="s">
        <v>64</v>
      </c>
      <c r="R40" s="37">
        <v>454002.07299999997</v>
      </c>
      <c r="S40" s="37">
        <v>706839.34699999995</v>
      </c>
      <c r="T40" s="37">
        <v>407.52600000000001</v>
      </c>
      <c r="U40" s="37">
        <v>407.94900000000001</v>
      </c>
      <c r="V40" s="9" t="s">
        <v>106</v>
      </c>
      <c r="W40" s="9">
        <f>Table212[[#This Row],[DEMZ]]-Table212[[#This Row],[KnownZ]]</f>
        <v>0.42300000000000182</v>
      </c>
    </row>
    <row r="41" spans="1:23" x14ac:dyDescent="0.25">
      <c r="A41" s="34" t="s">
        <v>65</v>
      </c>
      <c r="B41" s="8">
        <v>500028.82199999999</v>
      </c>
      <c r="C41" s="8">
        <v>676786.52099999995</v>
      </c>
      <c r="D41" s="8">
        <v>235.35499999999999</v>
      </c>
      <c r="E41" s="8">
        <v>235.10900000000001</v>
      </c>
      <c r="F41" s="33" t="s">
        <v>106</v>
      </c>
      <c r="G41" s="34">
        <v>-0.246</v>
      </c>
      <c r="I41" s="34" t="s">
        <v>65</v>
      </c>
      <c r="J41" s="8">
        <v>500028.82199999999</v>
      </c>
      <c r="K41" s="8">
        <v>676786.52099999995</v>
      </c>
      <c r="L41" s="8">
        <v>235.35499999999999</v>
      </c>
      <c r="M41" s="8">
        <v>235.083</v>
      </c>
      <c r="N41" s="33" t="s">
        <v>106</v>
      </c>
      <c r="O41" s="34">
        <v>-0.27200000000000002</v>
      </c>
      <c r="Q41" s="42" t="s">
        <v>65</v>
      </c>
      <c r="R41" s="37">
        <v>500028.82199999999</v>
      </c>
      <c r="S41" s="37">
        <v>676786.52099999995</v>
      </c>
      <c r="T41" s="37">
        <v>235.35499999999999</v>
      </c>
      <c r="U41" s="37">
        <v>235.065</v>
      </c>
      <c r="V41" s="9" t="s">
        <v>106</v>
      </c>
      <c r="W41" s="9">
        <f>Table212[[#This Row],[DEMZ]]-Table212[[#This Row],[KnownZ]]</f>
        <v>-0.28999999999999204</v>
      </c>
    </row>
    <row r="42" spans="1:23" x14ac:dyDescent="0.25">
      <c r="A42" s="34" t="s">
        <v>66</v>
      </c>
      <c r="B42" s="8">
        <v>487104.723</v>
      </c>
      <c r="C42" s="8">
        <v>657416.02099999995</v>
      </c>
      <c r="D42" s="8">
        <v>340.59500000000003</v>
      </c>
      <c r="E42" s="8">
        <v>340.47</v>
      </c>
      <c r="F42" s="33" t="s">
        <v>106</v>
      </c>
      <c r="G42" s="34">
        <v>-0.125</v>
      </c>
      <c r="I42" s="34" t="s">
        <v>66</v>
      </c>
      <c r="J42" s="8">
        <v>487104.723</v>
      </c>
      <c r="K42" s="8">
        <v>657416.02099999995</v>
      </c>
      <c r="L42" s="8">
        <v>340.59500000000003</v>
      </c>
      <c r="M42" s="8">
        <v>340.47</v>
      </c>
      <c r="N42" s="33" t="s">
        <v>106</v>
      </c>
      <c r="O42" s="34">
        <v>-0.125</v>
      </c>
      <c r="Q42" s="42" t="s">
        <v>66</v>
      </c>
      <c r="R42" s="37">
        <v>487104.723</v>
      </c>
      <c r="S42" s="37">
        <v>657416.02099999995</v>
      </c>
      <c r="T42" s="37">
        <v>340.59500000000003</v>
      </c>
      <c r="U42" s="37">
        <v>340.47699999999998</v>
      </c>
      <c r="V42" s="9" t="s">
        <v>106</v>
      </c>
      <c r="W42" s="9">
        <f>Table212[[#This Row],[DEMZ]]-Table212[[#This Row],[KnownZ]]</f>
        <v>-0.11800000000005184</v>
      </c>
    </row>
    <row r="43" spans="1:23" x14ac:dyDescent="0.25">
      <c r="A43" s="34" t="s">
        <v>67</v>
      </c>
      <c r="B43" s="8">
        <v>431274.29300000001</v>
      </c>
      <c r="C43" s="8">
        <v>685161.84699999995</v>
      </c>
      <c r="D43" s="8">
        <v>231.61099999999999</v>
      </c>
      <c r="E43" s="8">
        <v>231.91800000000001</v>
      </c>
      <c r="F43" s="33" t="s">
        <v>106</v>
      </c>
      <c r="G43" s="34">
        <v>0.307</v>
      </c>
      <c r="I43" s="34" t="s">
        <v>67</v>
      </c>
      <c r="J43" s="8">
        <v>431274.29300000001</v>
      </c>
      <c r="K43" s="8">
        <v>685161.84699999995</v>
      </c>
      <c r="L43" s="8">
        <v>231.61099999999999</v>
      </c>
      <c r="M43" s="8">
        <v>231.91800000000001</v>
      </c>
      <c r="N43" s="33" t="s">
        <v>106</v>
      </c>
      <c r="O43" s="34">
        <v>0.307</v>
      </c>
      <c r="Q43" s="42" t="s">
        <v>67</v>
      </c>
      <c r="R43" s="37">
        <v>431274.29300000001</v>
      </c>
      <c r="S43" s="37">
        <v>685161.84699999995</v>
      </c>
      <c r="T43" s="37">
        <v>231.61099999999999</v>
      </c>
      <c r="U43" s="37">
        <v>231.90199999999999</v>
      </c>
      <c r="V43" s="9" t="s">
        <v>106</v>
      </c>
      <c r="W43" s="9">
        <f>Table212[[#This Row],[DEMZ]]-Table212[[#This Row],[KnownZ]]</f>
        <v>0.29099999999999682</v>
      </c>
    </row>
    <row r="44" spans="1:23" x14ac:dyDescent="0.25">
      <c r="A44" s="34" t="s">
        <v>68</v>
      </c>
      <c r="B44" s="8">
        <v>346406.24900000001</v>
      </c>
      <c r="C44" s="8">
        <v>695620.74800000002</v>
      </c>
      <c r="D44" s="8">
        <v>380.35300000000001</v>
      </c>
      <c r="E44" s="8">
        <v>380.21800000000002</v>
      </c>
      <c r="F44" s="33" t="s">
        <v>106</v>
      </c>
      <c r="G44" s="34">
        <v>-0.13500000000000001</v>
      </c>
      <c r="I44" s="34" t="s">
        <v>68</v>
      </c>
      <c r="J44" s="8">
        <v>346406.24900000001</v>
      </c>
      <c r="K44" s="8">
        <v>695620.74800000002</v>
      </c>
      <c r="L44" s="8">
        <v>380.35300000000001</v>
      </c>
      <c r="M44" s="8">
        <v>380.21800000000002</v>
      </c>
      <c r="N44" s="33" t="s">
        <v>106</v>
      </c>
      <c r="O44" s="34">
        <v>-0.13500000000000001</v>
      </c>
      <c r="Q44" s="42" t="s">
        <v>68</v>
      </c>
      <c r="R44" s="37">
        <v>346406.24900000001</v>
      </c>
      <c r="S44" s="37">
        <v>695620.74800000002</v>
      </c>
      <c r="T44" s="37">
        <v>380.35300000000001</v>
      </c>
      <c r="U44" s="37">
        <v>380.20699999999999</v>
      </c>
      <c r="V44" s="9" t="s">
        <v>106</v>
      </c>
      <c r="W44" s="9">
        <f>Table212[[#This Row],[DEMZ]]-Table212[[#This Row],[KnownZ]]</f>
        <v>-0.14600000000001501</v>
      </c>
    </row>
    <row r="45" spans="1:23" x14ac:dyDescent="0.25">
      <c r="A45" s="34" t="s">
        <v>69</v>
      </c>
      <c r="B45" s="8">
        <v>304178.83399999997</v>
      </c>
      <c r="C45" s="8">
        <v>673774.71400000004</v>
      </c>
      <c r="D45" s="8">
        <v>181.59700000000001</v>
      </c>
      <c r="E45" s="8">
        <v>181.48</v>
      </c>
      <c r="F45" s="33" t="s">
        <v>106</v>
      </c>
      <c r="G45" s="34">
        <v>-0.11700000000000001</v>
      </c>
      <c r="I45" s="34" t="s">
        <v>69</v>
      </c>
      <c r="J45" s="8">
        <v>304178.83399999997</v>
      </c>
      <c r="K45" s="8">
        <v>673774.71400000004</v>
      </c>
      <c r="L45" s="8">
        <v>181.59700000000001</v>
      </c>
      <c r="M45" s="8">
        <v>181.48</v>
      </c>
      <c r="N45" s="33" t="s">
        <v>106</v>
      </c>
      <c r="O45" s="34">
        <v>-0.11700000000000001</v>
      </c>
      <c r="Q45" s="42" t="s">
        <v>69</v>
      </c>
      <c r="R45" s="37">
        <v>304178.83399999997</v>
      </c>
      <c r="S45" s="37">
        <v>673774.71400000004</v>
      </c>
      <c r="T45" s="37">
        <v>181.59700000000001</v>
      </c>
      <c r="U45" s="37">
        <v>181.48400000000001</v>
      </c>
      <c r="V45" s="9" t="s">
        <v>106</v>
      </c>
      <c r="W45" s="9">
        <f>Table212[[#This Row],[DEMZ]]-Table212[[#This Row],[KnownZ]]</f>
        <v>-0.11299999999999955</v>
      </c>
    </row>
    <row r="46" spans="1:23" x14ac:dyDescent="0.25">
      <c r="A46" s="34" t="s">
        <v>70</v>
      </c>
      <c r="B46" s="8">
        <v>373420.59600000002</v>
      </c>
      <c r="C46" s="8">
        <v>653493.90700000001</v>
      </c>
      <c r="D46" s="8">
        <v>300.63200000000001</v>
      </c>
      <c r="E46" s="8">
        <v>300.93400000000003</v>
      </c>
      <c r="F46" s="33" t="s">
        <v>106</v>
      </c>
      <c r="G46" s="34">
        <v>0.30199999999999999</v>
      </c>
      <c r="I46" s="34" t="s">
        <v>70</v>
      </c>
      <c r="J46" s="8">
        <v>373420.59600000002</v>
      </c>
      <c r="K46" s="8">
        <v>653493.90700000001</v>
      </c>
      <c r="L46" s="8">
        <v>300.63200000000001</v>
      </c>
      <c r="M46" s="8">
        <v>300.93400000000003</v>
      </c>
      <c r="N46" s="33" t="s">
        <v>106</v>
      </c>
      <c r="O46" s="34">
        <v>0.30199999999999999</v>
      </c>
      <c r="Q46" s="42" t="s">
        <v>70</v>
      </c>
      <c r="R46" s="37">
        <v>373420.59600000002</v>
      </c>
      <c r="S46" s="37">
        <v>653493.90700000001</v>
      </c>
      <c r="T46" s="37">
        <v>300.63200000000001</v>
      </c>
      <c r="U46" s="37">
        <v>300.91000000000003</v>
      </c>
      <c r="V46" s="9" t="s">
        <v>106</v>
      </c>
      <c r="W46" s="9">
        <f>Table212[[#This Row],[DEMZ]]-Table212[[#This Row],[KnownZ]]</f>
        <v>0.27800000000002001</v>
      </c>
    </row>
    <row r="47" spans="1:23" x14ac:dyDescent="0.25">
      <c r="A47" s="34" t="s">
        <v>71</v>
      </c>
      <c r="B47" s="8">
        <v>374306.19099999999</v>
      </c>
      <c r="C47" s="8">
        <v>653896.80299999996</v>
      </c>
      <c r="D47" s="8">
        <v>298.46800000000002</v>
      </c>
      <c r="E47" s="8">
        <v>298.81599999999997</v>
      </c>
      <c r="F47" s="33" t="s">
        <v>106</v>
      </c>
      <c r="G47" s="34">
        <v>0.34799999999999998</v>
      </c>
      <c r="I47" s="34" t="s">
        <v>71</v>
      </c>
      <c r="J47" s="8">
        <v>374306.19099999999</v>
      </c>
      <c r="K47" s="8">
        <v>653896.80299999996</v>
      </c>
      <c r="L47" s="8">
        <v>298.46800000000002</v>
      </c>
      <c r="M47" s="8">
        <v>298.81599999999997</v>
      </c>
      <c r="N47" s="33" t="s">
        <v>106</v>
      </c>
      <c r="O47" s="34">
        <v>0.34799999999999998</v>
      </c>
      <c r="Q47" s="42" t="s">
        <v>71</v>
      </c>
      <c r="R47" s="37">
        <v>374306.19099999999</v>
      </c>
      <c r="S47" s="37">
        <v>653896.80299999996</v>
      </c>
      <c r="T47" s="37">
        <v>298.46800000000002</v>
      </c>
      <c r="U47" s="37">
        <v>298.81700000000001</v>
      </c>
      <c r="V47" s="9" t="s">
        <v>106</v>
      </c>
      <c r="W47" s="9">
        <f>Table212[[#This Row],[DEMZ]]-Table212[[#This Row],[KnownZ]]</f>
        <v>0.34899999999998954</v>
      </c>
    </row>
    <row r="48" spans="1:23" x14ac:dyDescent="0.25">
      <c r="A48" s="34" t="s">
        <v>72</v>
      </c>
      <c r="B48" s="8">
        <v>345653.00699999998</v>
      </c>
      <c r="C48" s="8">
        <v>605555.90599999996</v>
      </c>
      <c r="D48" s="8">
        <v>499.82499999999999</v>
      </c>
      <c r="E48" s="8">
        <v>499.94200000000001</v>
      </c>
      <c r="F48" s="33" t="s">
        <v>106</v>
      </c>
      <c r="G48" s="34">
        <v>0.11700000000000001</v>
      </c>
      <c r="I48" s="34" t="s">
        <v>72</v>
      </c>
      <c r="J48" s="8">
        <v>345653.00699999998</v>
      </c>
      <c r="K48" s="8">
        <v>605555.90599999996</v>
      </c>
      <c r="L48" s="8">
        <v>499.82499999999999</v>
      </c>
      <c r="M48" s="8">
        <v>499.94200000000001</v>
      </c>
      <c r="N48" s="33" t="s">
        <v>106</v>
      </c>
      <c r="O48" s="34">
        <v>0.11700000000000001</v>
      </c>
      <c r="Q48" s="42" t="s">
        <v>72</v>
      </c>
      <c r="R48" s="37">
        <v>345653.00699999998</v>
      </c>
      <c r="S48" s="37">
        <v>605555.90599999996</v>
      </c>
      <c r="T48" s="37">
        <v>499.82499999999999</v>
      </c>
      <c r="U48" s="37">
        <v>499.92700000000002</v>
      </c>
      <c r="V48" s="9" t="s">
        <v>106</v>
      </c>
      <c r="W48" s="9">
        <f>Table212[[#This Row],[DEMZ]]-Table212[[#This Row],[KnownZ]]</f>
        <v>0.10200000000003229</v>
      </c>
    </row>
    <row r="49" spans="1:23" x14ac:dyDescent="0.25">
      <c r="A49" s="34" t="s">
        <v>73</v>
      </c>
      <c r="B49" s="8">
        <v>380802.66100000002</v>
      </c>
      <c r="C49" s="8">
        <v>626234.91799999995</v>
      </c>
      <c r="D49" s="8">
        <v>678.24199999999996</v>
      </c>
      <c r="E49" s="8">
        <v>678.43200000000002</v>
      </c>
      <c r="F49" s="33" t="s">
        <v>106</v>
      </c>
      <c r="G49" s="34">
        <v>0.19</v>
      </c>
      <c r="I49" s="34" t="s">
        <v>73</v>
      </c>
      <c r="J49" s="8">
        <v>380802.66100000002</v>
      </c>
      <c r="K49" s="8">
        <v>626234.91799999995</v>
      </c>
      <c r="L49" s="8">
        <v>678.24199999999996</v>
      </c>
      <c r="M49" s="8">
        <v>678.43200000000002</v>
      </c>
      <c r="N49" s="33" t="s">
        <v>106</v>
      </c>
      <c r="O49" s="34">
        <v>0.19</v>
      </c>
      <c r="Q49" s="42" t="s">
        <v>73</v>
      </c>
      <c r="R49" s="37">
        <v>380802.66100000002</v>
      </c>
      <c r="S49" s="37">
        <v>626234.91799999995</v>
      </c>
      <c r="T49" s="37">
        <v>678.24199999999996</v>
      </c>
      <c r="U49" s="37">
        <v>678.43299999999999</v>
      </c>
      <c r="V49" s="9" t="s">
        <v>106</v>
      </c>
      <c r="W49" s="9">
        <f>Table212[[#This Row],[DEMZ]]-Table212[[#This Row],[KnownZ]]</f>
        <v>0.19100000000003092</v>
      </c>
    </row>
    <row r="50" spans="1:23" x14ac:dyDescent="0.25">
      <c r="A50" s="34" t="s">
        <v>74</v>
      </c>
      <c r="B50" s="8">
        <v>396837.42700000003</v>
      </c>
      <c r="C50" s="8">
        <v>568670.35900000005</v>
      </c>
      <c r="D50" s="8">
        <v>343.14600000000002</v>
      </c>
      <c r="E50" s="8">
        <v>343.99</v>
      </c>
      <c r="F50" s="33" t="s">
        <v>106</v>
      </c>
      <c r="G50" s="34">
        <v>0.84399999999999997</v>
      </c>
      <c r="I50" s="34" t="s">
        <v>74</v>
      </c>
      <c r="J50" s="8">
        <v>396837.42700000003</v>
      </c>
      <c r="K50" s="8">
        <v>568670.35900000005</v>
      </c>
      <c r="L50" s="8">
        <v>343.14600000000002</v>
      </c>
      <c r="M50" s="8">
        <v>343.99</v>
      </c>
      <c r="N50" s="33" t="s">
        <v>106</v>
      </c>
      <c r="O50" s="34">
        <v>0.84399999999999997</v>
      </c>
      <c r="Q50" s="42" t="s">
        <v>74</v>
      </c>
      <c r="R50" s="37">
        <v>396837.42700000003</v>
      </c>
      <c r="S50" s="37">
        <v>568670.35900000005</v>
      </c>
      <c r="T50" s="37">
        <v>343.14600000000002</v>
      </c>
      <c r="U50" s="37">
        <v>343.89299999999997</v>
      </c>
      <c r="V50" s="9" t="s">
        <v>106</v>
      </c>
      <c r="W50" s="9">
        <f>Table212[[#This Row],[DEMZ]]-Table212[[#This Row],[KnownZ]]</f>
        <v>0.74699999999995725</v>
      </c>
    </row>
    <row r="51" spans="1:23" x14ac:dyDescent="0.25">
      <c r="A51" s="34" t="s">
        <v>75</v>
      </c>
      <c r="B51" s="8">
        <v>450463.91899999999</v>
      </c>
      <c r="C51" s="8">
        <v>570571.32700000005</v>
      </c>
      <c r="D51" s="8">
        <v>136.357</v>
      </c>
      <c r="E51" s="8">
        <v>136.33000000000001</v>
      </c>
      <c r="F51" s="33" t="s">
        <v>106</v>
      </c>
      <c r="G51" s="34">
        <v>-2.7E-2</v>
      </c>
      <c r="I51" s="34" t="s">
        <v>75</v>
      </c>
      <c r="J51" s="8">
        <v>450463.91899999999</v>
      </c>
      <c r="K51" s="8">
        <v>570571.32700000005</v>
      </c>
      <c r="L51" s="8">
        <v>136.357</v>
      </c>
      <c r="M51" s="8">
        <v>136.22200000000001</v>
      </c>
      <c r="N51" s="33" t="s">
        <v>106</v>
      </c>
      <c r="O51" s="34">
        <v>-0.13500000000000001</v>
      </c>
      <c r="Q51" s="42" t="s">
        <v>75</v>
      </c>
      <c r="R51" s="37">
        <v>450463.91899999999</v>
      </c>
      <c r="S51" s="37">
        <v>570571.32700000005</v>
      </c>
      <c r="T51" s="37">
        <v>136.357</v>
      </c>
      <c r="U51" s="37">
        <v>136.23099999999999</v>
      </c>
      <c r="V51" s="9" t="s">
        <v>106</v>
      </c>
      <c r="W51" s="9">
        <f>Table212[[#This Row],[DEMZ]]-Table212[[#This Row],[KnownZ]]</f>
        <v>-0.12600000000000477</v>
      </c>
    </row>
    <row r="52" spans="1:23" x14ac:dyDescent="0.25">
      <c r="A52" s="34" t="s">
        <v>76</v>
      </c>
      <c r="B52" s="8">
        <v>462378.76899999997</v>
      </c>
      <c r="C52" s="8">
        <v>596561.33900000004</v>
      </c>
      <c r="D52" s="8">
        <v>127.21</v>
      </c>
      <c r="E52" s="8">
        <v>127.137</v>
      </c>
      <c r="F52" s="33" t="s">
        <v>106</v>
      </c>
      <c r="G52" s="34">
        <v>-7.2999999999999995E-2</v>
      </c>
      <c r="I52" s="34" t="s">
        <v>76</v>
      </c>
      <c r="J52" s="8">
        <v>462378.76899999997</v>
      </c>
      <c r="K52" s="8">
        <v>596561.33900000004</v>
      </c>
      <c r="L52" s="8">
        <v>127.21</v>
      </c>
      <c r="M52" s="8">
        <v>127.137</v>
      </c>
      <c r="N52" s="33" t="s">
        <v>106</v>
      </c>
      <c r="O52" s="34">
        <v>-7.2999999999999995E-2</v>
      </c>
      <c r="Q52" s="42" t="s">
        <v>76</v>
      </c>
      <c r="R52" s="37">
        <v>462378.76899999997</v>
      </c>
      <c r="S52" s="37">
        <v>596561.33900000004</v>
      </c>
      <c r="T52" s="37">
        <v>127.21</v>
      </c>
      <c r="U52" s="37">
        <v>127.11</v>
      </c>
      <c r="V52" s="9" t="s">
        <v>106</v>
      </c>
      <c r="W52" s="9">
        <f>Table212[[#This Row],[DEMZ]]-Table212[[#This Row],[KnownZ]]</f>
        <v>-9.9999999999994316E-2</v>
      </c>
    </row>
    <row r="53" spans="1:23" x14ac:dyDescent="0.25">
      <c r="A53" s="34" t="s">
        <v>77</v>
      </c>
      <c r="B53" s="8">
        <v>431256.68099999998</v>
      </c>
      <c r="C53" s="8">
        <v>606710.20799999998</v>
      </c>
      <c r="D53" s="8">
        <v>117.476</v>
      </c>
      <c r="E53" s="8">
        <v>118.20699999999999</v>
      </c>
      <c r="F53" s="33" t="s">
        <v>106</v>
      </c>
      <c r="G53" s="34">
        <v>0.73099999999999998</v>
      </c>
      <c r="I53" s="34" t="s">
        <v>77</v>
      </c>
      <c r="J53" s="8">
        <v>431256.68099999998</v>
      </c>
      <c r="K53" s="8">
        <v>606710.20799999998</v>
      </c>
      <c r="L53" s="8">
        <v>117.476</v>
      </c>
      <c r="M53" s="8">
        <v>118.068</v>
      </c>
      <c r="N53" s="33" t="s">
        <v>106</v>
      </c>
      <c r="O53" s="34">
        <v>0.59199999999999997</v>
      </c>
      <c r="Q53" s="42" t="s">
        <v>77</v>
      </c>
      <c r="R53" s="37">
        <v>431256.68099999998</v>
      </c>
      <c r="S53" s="37">
        <v>606710.20799999998</v>
      </c>
      <c r="T53" s="37">
        <v>117.476</v>
      </c>
      <c r="U53" s="37">
        <v>118.101</v>
      </c>
      <c r="V53" s="9" t="s">
        <v>106</v>
      </c>
      <c r="W53" s="9">
        <f>Table212[[#This Row],[DEMZ]]-Table212[[#This Row],[KnownZ]]</f>
        <v>0.625</v>
      </c>
    </row>
    <row r="54" spans="1:23" x14ac:dyDescent="0.25">
      <c r="A54" s="34" t="s">
        <v>78</v>
      </c>
      <c r="B54" s="8">
        <v>437161.022</v>
      </c>
      <c r="C54" s="8">
        <v>645793.15700000001</v>
      </c>
      <c r="D54" s="8">
        <v>199.81</v>
      </c>
      <c r="E54" s="8">
        <v>200.56200000000001</v>
      </c>
      <c r="F54" s="33" t="s">
        <v>106</v>
      </c>
      <c r="G54" s="34">
        <v>0.752</v>
      </c>
      <c r="I54" s="34" t="s">
        <v>78</v>
      </c>
      <c r="J54" s="8">
        <v>437161.022</v>
      </c>
      <c r="K54" s="8">
        <v>645793.15700000001</v>
      </c>
      <c r="L54" s="8">
        <v>199.81</v>
      </c>
      <c r="M54" s="8">
        <v>200.495</v>
      </c>
      <c r="N54" s="33" t="s">
        <v>106</v>
      </c>
      <c r="O54" s="34">
        <v>0.68500000000000005</v>
      </c>
      <c r="Q54" s="42" t="s">
        <v>78</v>
      </c>
      <c r="R54" s="37">
        <v>437161.022</v>
      </c>
      <c r="S54" s="37">
        <v>645793.15700000001</v>
      </c>
      <c r="T54" s="37">
        <v>199.81</v>
      </c>
      <c r="U54" s="37">
        <v>200.495</v>
      </c>
      <c r="V54" s="9" t="s">
        <v>106</v>
      </c>
      <c r="W54" s="9">
        <f>Table212[[#This Row],[DEMZ]]-Table212[[#This Row],[KnownZ]]</f>
        <v>0.68500000000000227</v>
      </c>
    </row>
    <row r="55" spans="1:23" x14ac:dyDescent="0.25">
      <c r="A55" s="34" t="s">
        <v>79</v>
      </c>
      <c r="B55" s="8">
        <v>366963.55200000003</v>
      </c>
      <c r="C55" s="8">
        <v>639163.53500000003</v>
      </c>
      <c r="D55" s="8">
        <v>406.19200000000001</v>
      </c>
      <c r="E55" s="8">
        <v>406.483</v>
      </c>
      <c r="F55" s="33" t="s">
        <v>106</v>
      </c>
      <c r="G55" s="34">
        <v>0.29099999999999998</v>
      </c>
      <c r="I55" s="34" t="s">
        <v>79</v>
      </c>
      <c r="J55" s="8">
        <v>366963.55200000003</v>
      </c>
      <c r="K55" s="8">
        <v>639163.53500000003</v>
      </c>
      <c r="L55" s="8">
        <v>406.19200000000001</v>
      </c>
      <c r="M55" s="8">
        <v>406.483</v>
      </c>
      <c r="N55" s="33" t="s">
        <v>106</v>
      </c>
      <c r="O55" s="34">
        <v>0.29099999999999998</v>
      </c>
      <c r="Q55" s="42" t="s">
        <v>79</v>
      </c>
      <c r="R55" s="37">
        <v>366963.55200000003</v>
      </c>
      <c r="S55" s="37">
        <v>639163.53500000003</v>
      </c>
      <c r="T55" s="37">
        <v>406.19200000000001</v>
      </c>
      <c r="U55" s="37">
        <v>406.48700000000002</v>
      </c>
      <c r="V55" s="9" t="s">
        <v>106</v>
      </c>
      <c r="W55" s="9">
        <f>Table212[[#This Row],[DEMZ]]-Table212[[#This Row],[KnownZ]]</f>
        <v>0.29500000000001592</v>
      </c>
    </row>
    <row r="56" spans="1:23" x14ac:dyDescent="0.25">
      <c r="A56" s="34" t="s">
        <v>80</v>
      </c>
      <c r="B56" s="8">
        <v>468680.36900000001</v>
      </c>
      <c r="C56" s="8">
        <v>577117.48600000003</v>
      </c>
      <c r="D56" s="8">
        <v>208.49100000000001</v>
      </c>
      <c r="E56" s="8">
        <v>208.30699999999999</v>
      </c>
      <c r="F56" s="33" t="s">
        <v>106</v>
      </c>
      <c r="G56" s="34">
        <v>-0.184</v>
      </c>
      <c r="I56" s="34" t="s">
        <v>80</v>
      </c>
      <c r="J56" s="8">
        <v>468680.36900000001</v>
      </c>
      <c r="K56" s="8">
        <v>577117.48600000003</v>
      </c>
      <c r="L56" s="8">
        <v>208.49100000000001</v>
      </c>
      <c r="M56" s="8">
        <v>208.292</v>
      </c>
      <c r="N56" s="33" t="s">
        <v>106</v>
      </c>
      <c r="O56" s="34">
        <v>-0.19900000000000001</v>
      </c>
      <c r="Q56" s="42" t="s">
        <v>80</v>
      </c>
      <c r="R56" s="37">
        <v>468680.36900000001</v>
      </c>
      <c r="S56" s="37">
        <v>577117.48600000003</v>
      </c>
      <c r="T56" s="37">
        <v>208.49100000000001</v>
      </c>
      <c r="U56" s="37">
        <v>208.21700000000001</v>
      </c>
      <c r="V56" s="9" t="s">
        <v>106</v>
      </c>
      <c r="W56" s="9">
        <f>Table212[[#This Row],[DEMZ]]-Table212[[#This Row],[KnownZ]]</f>
        <v>-0.27400000000000091</v>
      </c>
    </row>
    <row r="57" spans="1:23" x14ac:dyDescent="0.25">
      <c r="A57" s="34" t="s">
        <v>81</v>
      </c>
      <c r="B57" s="8">
        <v>568217.47199999995</v>
      </c>
      <c r="C57" s="8">
        <v>776429.87300000002</v>
      </c>
      <c r="D57" s="8">
        <v>358.17099999999999</v>
      </c>
      <c r="E57" s="8">
        <v>358.05799999999999</v>
      </c>
      <c r="F57" s="33" t="s">
        <v>106</v>
      </c>
      <c r="G57" s="34">
        <v>-0.113</v>
      </c>
      <c r="I57" s="34" t="s">
        <v>81</v>
      </c>
      <c r="J57" s="8">
        <v>568217.47199999995</v>
      </c>
      <c r="K57" s="8">
        <v>776429.87300000002</v>
      </c>
      <c r="L57" s="8">
        <v>358.17099999999999</v>
      </c>
      <c r="M57" s="8">
        <v>358.05799999999999</v>
      </c>
      <c r="N57" s="33" t="s">
        <v>106</v>
      </c>
      <c r="O57" s="34">
        <v>-0.113</v>
      </c>
      <c r="Q57" s="42" t="s">
        <v>81</v>
      </c>
      <c r="R57" s="37">
        <v>568217.47199999995</v>
      </c>
      <c r="S57" s="37">
        <v>776429.87300000002</v>
      </c>
      <c r="T57" s="37">
        <v>358.17099999999999</v>
      </c>
      <c r="U57" s="37">
        <v>358.06</v>
      </c>
      <c r="V57" s="9" t="s">
        <v>106</v>
      </c>
      <c r="W57" s="9">
        <f>Table212[[#This Row],[DEMZ]]-Table212[[#This Row],[KnownZ]]</f>
        <v>-0.11099999999999</v>
      </c>
    </row>
    <row r="58" spans="1:23" x14ac:dyDescent="0.25">
      <c r="A58" s="34" t="s">
        <v>82</v>
      </c>
      <c r="B58" s="8">
        <v>577990.152</v>
      </c>
      <c r="C58" s="8">
        <v>848435.92</v>
      </c>
      <c r="D58" s="8">
        <v>353.79599999999999</v>
      </c>
      <c r="E58" s="8">
        <v>353.654</v>
      </c>
      <c r="F58" s="33" t="s">
        <v>106</v>
      </c>
      <c r="G58" s="34">
        <v>-0.14199999999999999</v>
      </c>
      <c r="I58" s="34" t="s">
        <v>82</v>
      </c>
      <c r="J58" s="8">
        <v>577990.152</v>
      </c>
      <c r="K58" s="8">
        <v>848435.92</v>
      </c>
      <c r="L58" s="8">
        <v>353.79599999999999</v>
      </c>
      <c r="M58" s="8">
        <v>353.61700000000002</v>
      </c>
      <c r="N58" s="33" t="s">
        <v>106</v>
      </c>
      <c r="O58" s="34">
        <v>-0.17899999999999999</v>
      </c>
      <c r="Q58" s="42" t="s">
        <v>82</v>
      </c>
      <c r="R58" s="37">
        <v>577990.152</v>
      </c>
      <c r="S58" s="37">
        <v>848435.92</v>
      </c>
      <c r="T58" s="37">
        <v>353.79599999999999</v>
      </c>
      <c r="U58" s="37">
        <v>353.65</v>
      </c>
      <c r="V58" s="9" t="s">
        <v>106</v>
      </c>
      <c r="W58" s="9">
        <f>Table212[[#This Row],[DEMZ]]-Table212[[#This Row],[KnownZ]]</f>
        <v>-0.14600000000001501</v>
      </c>
    </row>
    <row r="59" spans="1:23" x14ac:dyDescent="0.25">
      <c r="A59" s="34" t="s">
        <v>83</v>
      </c>
      <c r="B59" s="8">
        <v>448964.033</v>
      </c>
      <c r="C59" s="8">
        <v>897734.51800000004</v>
      </c>
      <c r="D59" s="8">
        <v>1051.3630000000001</v>
      </c>
      <c r="E59" s="8">
        <v>1051.3810000000001</v>
      </c>
      <c r="F59" s="33" t="s">
        <v>106</v>
      </c>
      <c r="G59" s="34">
        <v>1.7999999999999999E-2</v>
      </c>
      <c r="I59" s="34" t="s">
        <v>83</v>
      </c>
      <c r="J59" s="8">
        <v>448964.033</v>
      </c>
      <c r="K59" s="8">
        <v>897734.51800000004</v>
      </c>
      <c r="L59" s="8">
        <v>1051.3630000000001</v>
      </c>
      <c r="M59" s="8">
        <v>1051.3810000000001</v>
      </c>
      <c r="N59" s="33" t="s">
        <v>106</v>
      </c>
      <c r="O59" s="34">
        <v>1.7999999999999999E-2</v>
      </c>
      <c r="Q59" s="42" t="s">
        <v>83</v>
      </c>
      <c r="R59" s="37">
        <v>448964.033</v>
      </c>
      <c r="S59" s="37">
        <v>897734.51800000004</v>
      </c>
      <c r="T59" s="37">
        <v>1051.3630000000001</v>
      </c>
      <c r="U59" s="37">
        <v>1051.385</v>
      </c>
      <c r="V59" s="9" t="s">
        <v>106</v>
      </c>
      <c r="W59" s="9">
        <f>Table212[[#This Row],[DEMZ]]-Table212[[#This Row],[KnownZ]]</f>
        <v>2.1999999999934516E-2</v>
      </c>
    </row>
    <row r="60" spans="1:23" x14ac:dyDescent="0.25">
      <c r="A60" s="34" t="s">
        <v>84</v>
      </c>
      <c r="B60" s="8">
        <v>439468.39399999997</v>
      </c>
      <c r="C60" s="8">
        <v>856928.91700000002</v>
      </c>
      <c r="D60" s="8">
        <v>739.02800000000002</v>
      </c>
      <c r="E60" s="8">
        <v>738.98599999999999</v>
      </c>
      <c r="F60" s="33" t="s">
        <v>106</v>
      </c>
      <c r="G60" s="34">
        <v>-4.2000000000000003E-2</v>
      </c>
      <c r="I60" s="34" t="s">
        <v>84</v>
      </c>
      <c r="J60" s="8">
        <v>439468.39399999997</v>
      </c>
      <c r="K60" s="8">
        <v>856928.91700000002</v>
      </c>
      <c r="L60" s="8">
        <v>739.02800000000002</v>
      </c>
      <c r="M60" s="8">
        <v>738.98599999999999</v>
      </c>
      <c r="N60" s="33" t="s">
        <v>106</v>
      </c>
      <c r="O60" s="34">
        <v>-4.2000000000000003E-2</v>
      </c>
      <c r="Q60" s="42" t="s">
        <v>84</v>
      </c>
      <c r="R60" s="37">
        <v>439468.39399999997</v>
      </c>
      <c r="S60" s="37">
        <v>856928.91700000002</v>
      </c>
      <c r="T60" s="37">
        <v>739.02800000000002</v>
      </c>
      <c r="U60" s="37">
        <v>739</v>
      </c>
      <c r="V60" s="9" t="s">
        <v>106</v>
      </c>
      <c r="W60" s="40">
        <f>Table212[[#This Row],[DEMZ]]-Table212[[#This Row],[KnownZ]]</f>
        <v>-2.8000000000020009E-2</v>
      </c>
    </row>
    <row r="61" spans="1:23" x14ac:dyDescent="0.25">
      <c r="A61" s="34" t="s">
        <v>85</v>
      </c>
      <c r="B61" s="8">
        <v>461365.40399999998</v>
      </c>
      <c r="C61" s="8">
        <v>819167.81</v>
      </c>
      <c r="D61" s="8">
        <v>718.87699999999995</v>
      </c>
      <c r="E61" s="8">
        <v>718.85</v>
      </c>
      <c r="F61" s="33" t="s">
        <v>106</v>
      </c>
      <c r="G61" s="34">
        <v>-2.7E-2</v>
      </c>
      <c r="I61" s="34" t="s">
        <v>85</v>
      </c>
      <c r="J61" s="8">
        <v>461365.40399999998</v>
      </c>
      <c r="K61" s="8">
        <v>819167.81</v>
      </c>
      <c r="L61" s="8">
        <v>718.87699999999995</v>
      </c>
      <c r="M61" s="8">
        <v>718.85</v>
      </c>
      <c r="N61" s="33" t="s">
        <v>106</v>
      </c>
      <c r="O61" s="34">
        <v>-2.7E-2</v>
      </c>
      <c r="Q61" s="42" t="s">
        <v>85</v>
      </c>
      <c r="R61" s="37">
        <v>461365.40399999998</v>
      </c>
      <c r="S61" s="37">
        <v>819167.81</v>
      </c>
      <c r="T61" s="37">
        <v>718.87699999999995</v>
      </c>
      <c r="U61" s="37">
        <v>718.82600000000002</v>
      </c>
      <c r="V61" s="9" t="s">
        <v>106</v>
      </c>
      <c r="W61" s="9">
        <f>Table212[[#This Row],[DEMZ]]-Table212[[#This Row],[KnownZ]]</f>
        <v>-5.0999999999930878E-2</v>
      </c>
    </row>
    <row r="62" spans="1:23" x14ac:dyDescent="0.25">
      <c r="A62" s="34" t="s">
        <v>86</v>
      </c>
      <c r="B62" s="8">
        <v>405692.19699999999</v>
      </c>
      <c r="C62" s="8">
        <v>827064.06799999997</v>
      </c>
      <c r="D62" s="8">
        <v>882.88099999999997</v>
      </c>
      <c r="E62" s="8">
        <v>882.84199999999998</v>
      </c>
      <c r="F62" s="33" t="s">
        <v>106</v>
      </c>
      <c r="G62" s="34">
        <v>-3.9E-2</v>
      </c>
      <c r="I62" s="34" t="s">
        <v>86</v>
      </c>
      <c r="J62" s="8">
        <v>405692.19699999999</v>
      </c>
      <c r="K62" s="8">
        <v>827064.06799999997</v>
      </c>
      <c r="L62" s="8">
        <v>882.88099999999997</v>
      </c>
      <c r="M62" s="8">
        <v>882.84199999999998</v>
      </c>
      <c r="N62" s="33" t="s">
        <v>106</v>
      </c>
      <c r="O62" s="34">
        <v>-3.9E-2</v>
      </c>
      <c r="Q62" s="42" t="s">
        <v>86</v>
      </c>
      <c r="R62" s="37">
        <v>405692.19699999999</v>
      </c>
      <c r="S62" s="37">
        <v>827064.06799999997</v>
      </c>
      <c r="T62" s="37">
        <v>882.88099999999997</v>
      </c>
      <c r="U62" s="37">
        <v>882.83600000000001</v>
      </c>
      <c r="V62" s="9" t="s">
        <v>106</v>
      </c>
      <c r="W62" s="9">
        <f>Table212[[#This Row],[DEMZ]]-Table212[[#This Row],[KnownZ]]</f>
        <v>-4.4999999999959073E-2</v>
      </c>
    </row>
    <row r="63" spans="1:23" x14ac:dyDescent="0.25">
      <c r="A63" s="34" t="s">
        <v>87</v>
      </c>
      <c r="B63" s="8">
        <v>355347.86900000001</v>
      </c>
      <c r="C63" s="8">
        <v>783568.88</v>
      </c>
      <c r="D63" s="8">
        <v>374.101</v>
      </c>
      <c r="E63" s="8">
        <v>373.94900000000001</v>
      </c>
      <c r="F63" s="33" t="s">
        <v>106</v>
      </c>
      <c r="G63" s="34">
        <v>-0.152</v>
      </c>
      <c r="I63" s="34" t="s">
        <v>87</v>
      </c>
      <c r="J63" s="8">
        <v>355347.86900000001</v>
      </c>
      <c r="K63" s="8">
        <v>783568.88</v>
      </c>
      <c r="L63" s="8">
        <v>374.101</v>
      </c>
      <c r="M63" s="8">
        <v>373.94900000000001</v>
      </c>
      <c r="N63" s="33" t="s">
        <v>106</v>
      </c>
      <c r="O63" s="34">
        <v>-0.152</v>
      </c>
      <c r="Q63" s="42" t="s">
        <v>87</v>
      </c>
      <c r="R63" s="37">
        <v>355347.86900000001</v>
      </c>
      <c r="S63" s="37">
        <v>783568.88</v>
      </c>
      <c r="T63" s="37">
        <v>374.101</v>
      </c>
      <c r="U63" s="37">
        <v>373.94</v>
      </c>
      <c r="V63" s="9" t="s">
        <v>106</v>
      </c>
      <c r="W63" s="9">
        <f>Table212[[#This Row],[DEMZ]]-Table212[[#This Row],[KnownZ]]</f>
        <v>-0.16100000000000136</v>
      </c>
    </row>
    <row r="64" spans="1:23" x14ac:dyDescent="0.25">
      <c r="A64" s="34" t="s">
        <v>88</v>
      </c>
      <c r="B64" s="8">
        <v>446893.98499999999</v>
      </c>
      <c r="C64" s="8">
        <v>774207.24800000002</v>
      </c>
      <c r="D64" s="8">
        <v>1004.864</v>
      </c>
      <c r="E64" s="8">
        <v>1005.026</v>
      </c>
      <c r="F64" s="33" t="s">
        <v>106</v>
      </c>
      <c r="G64" s="34">
        <v>0.16200000000000001</v>
      </c>
      <c r="I64" s="34" t="s">
        <v>88</v>
      </c>
      <c r="J64" s="8">
        <v>446893.98499999999</v>
      </c>
      <c r="K64" s="8">
        <v>774207.24800000002</v>
      </c>
      <c r="L64" s="8">
        <v>1004.864</v>
      </c>
      <c r="M64" s="8">
        <v>1004.958</v>
      </c>
      <c r="N64" s="33" t="s">
        <v>106</v>
      </c>
      <c r="O64" s="34">
        <v>9.4E-2</v>
      </c>
      <c r="Q64" s="42" t="s">
        <v>88</v>
      </c>
      <c r="R64" s="37">
        <v>446893.98499999999</v>
      </c>
      <c r="S64" s="37">
        <v>774207.24800000002</v>
      </c>
      <c r="T64" s="37">
        <v>1004.864</v>
      </c>
      <c r="U64" s="37">
        <v>1004.931</v>
      </c>
      <c r="V64" s="9" t="s">
        <v>106</v>
      </c>
      <c r="W64" s="9">
        <f>Table212[[#This Row],[DEMZ]]-Table212[[#This Row],[KnownZ]]</f>
        <v>6.7000000000007276E-2</v>
      </c>
    </row>
    <row r="65" spans="1:23" x14ac:dyDescent="0.25">
      <c r="A65" s="34" t="s">
        <v>89</v>
      </c>
      <c r="B65" s="8">
        <v>390206.10200000001</v>
      </c>
      <c r="C65" s="8">
        <v>784828.49300000002</v>
      </c>
      <c r="D65" s="8">
        <v>824.48199999999997</v>
      </c>
      <c r="E65" s="8">
        <v>824.40800000000002</v>
      </c>
      <c r="F65" s="33" t="s">
        <v>106</v>
      </c>
      <c r="G65" s="34">
        <v>-7.3999999999999996E-2</v>
      </c>
      <c r="I65" s="34" t="s">
        <v>89</v>
      </c>
      <c r="J65" s="8">
        <v>390206.10200000001</v>
      </c>
      <c r="K65" s="8">
        <v>784828.49300000002</v>
      </c>
      <c r="L65" s="8">
        <v>824.48199999999997</v>
      </c>
      <c r="M65" s="8">
        <v>824.40800000000002</v>
      </c>
      <c r="N65" s="33" t="s">
        <v>106</v>
      </c>
      <c r="O65" s="34">
        <v>-7.3999999999999996E-2</v>
      </c>
      <c r="Q65" s="42" t="s">
        <v>89</v>
      </c>
      <c r="R65" s="37">
        <v>390206.10200000001</v>
      </c>
      <c r="S65" s="37">
        <v>784828.49300000002</v>
      </c>
      <c r="T65" s="37">
        <v>824.48199999999997</v>
      </c>
      <c r="U65" s="37">
        <v>824.38</v>
      </c>
      <c r="V65" s="9" t="s">
        <v>106</v>
      </c>
      <c r="W65" s="9">
        <f>Table212[[#This Row],[DEMZ]]-Table212[[#This Row],[KnownZ]]</f>
        <v>-0.10199999999997544</v>
      </c>
    </row>
    <row r="66" spans="1:23" x14ac:dyDescent="0.25">
      <c r="A66" s="34" t="s">
        <v>90</v>
      </c>
      <c r="B66" s="8">
        <v>386621.20699999999</v>
      </c>
      <c r="C66" s="8">
        <v>721162.91399999999</v>
      </c>
      <c r="D66" s="8">
        <v>645.05799999999999</v>
      </c>
      <c r="E66" s="8">
        <v>644.82799999999997</v>
      </c>
      <c r="F66" s="33" t="s">
        <v>106</v>
      </c>
      <c r="G66" s="34">
        <v>-0.23</v>
      </c>
      <c r="I66" s="34" t="s">
        <v>90</v>
      </c>
      <c r="J66" s="8">
        <v>386621.20699999999</v>
      </c>
      <c r="K66" s="8">
        <v>721162.91399999999</v>
      </c>
      <c r="L66" s="8">
        <v>645.05799999999999</v>
      </c>
      <c r="M66" s="8">
        <v>644.82799999999997</v>
      </c>
      <c r="N66" s="33" t="s">
        <v>106</v>
      </c>
      <c r="O66" s="34">
        <v>-0.23</v>
      </c>
      <c r="Q66" s="42" t="s">
        <v>90</v>
      </c>
      <c r="R66" s="37">
        <v>386621.20699999999</v>
      </c>
      <c r="S66" s="37">
        <v>721162.91399999999</v>
      </c>
      <c r="T66" s="37">
        <v>645.05799999999999</v>
      </c>
      <c r="U66" s="37">
        <v>644.83100000000002</v>
      </c>
      <c r="V66" s="9" t="s">
        <v>106</v>
      </c>
      <c r="W66" s="9">
        <f>Table212[[#This Row],[DEMZ]]-Table212[[#This Row],[KnownZ]]</f>
        <v>-0.22699999999997544</v>
      </c>
    </row>
    <row r="67" spans="1:23" x14ac:dyDescent="0.25">
      <c r="A67" s="34" t="s">
        <v>91</v>
      </c>
      <c r="B67" s="8">
        <v>462391.9</v>
      </c>
      <c r="C67" s="8">
        <v>733698.81700000004</v>
      </c>
      <c r="D67" s="8">
        <v>1015.439</v>
      </c>
      <c r="E67" s="8">
        <v>1015.404</v>
      </c>
      <c r="F67" s="33" t="s">
        <v>106</v>
      </c>
      <c r="G67" s="34">
        <v>-3.5000000000000003E-2</v>
      </c>
      <c r="I67" s="34" t="s">
        <v>91</v>
      </c>
      <c r="J67" s="8">
        <v>462391.9</v>
      </c>
      <c r="K67" s="8">
        <v>733698.81700000004</v>
      </c>
      <c r="L67" s="8">
        <v>1015.439</v>
      </c>
      <c r="M67" s="8">
        <v>1015.407</v>
      </c>
      <c r="N67" s="33" t="s">
        <v>106</v>
      </c>
      <c r="O67" s="34">
        <v>-3.2000000000000001E-2</v>
      </c>
      <c r="Q67" s="42" t="s">
        <v>91</v>
      </c>
      <c r="R67" s="37">
        <v>462391.9</v>
      </c>
      <c r="S67" s="37">
        <v>733698.81700000004</v>
      </c>
      <c r="T67" s="37">
        <v>1015.439</v>
      </c>
      <c r="U67" s="37">
        <v>1015.423</v>
      </c>
      <c r="V67" s="9" t="s">
        <v>106</v>
      </c>
      <c r="W67" s="9">
        <f>Table212[[#This Row],[DEMZ]]-Table212[[#This Row],[KnownZ]]</f>
        <v>-1.5999999999962711E-2</v>
      </c>
    </row>
    <row r="68" spans="1:23" x14ac:dyDescent="0.25">
      <c r="A68" s="34" t="s">
        <v>92</v>
      </c>
      <c r="B68" s="8">
        <v>508165.08399999997</v>
      </c>
      <c r="C68" s="8">
        <v>732945.65700000001</v>
      </c>
      <c r="D68" s="8">
        <v>280.36700000000002</v>
      </c>
      <c r="E68" s="8">
        <v>280.55900000000003</v>
      </c>
      <c r="F68" s="33" t="s">
        <v>106</v>
      </c>
      <c r="G68" s="34">
        <v>0.192</v>
      </c>
      <c r="I68" s="34" t="s">
        <v>92</v>
      </c>
      <c r="J68" s="8">
        <v>508165.08399999997</v>
      </c>
      <c r="K68" s="8">
        <v>732945.65700000001</v>
      </c>
      <c r="L68" s="8">
        <v>280.36700000000002</v>
      </c>
      <c r="M68" s="8">
        <v>280.55900000000003</v>
      </c>
      <c r="N68" s="33" t="s">
        <v>106</v>
      </c>
      <c r="O68" s="34">
        <v>0.192</v>
      </c>
      <c r="Q68" s="42" t="s">
        <v>92</v>
      </c>
      <c r="R68" s="37">
        <v>508165.08399999997</v>
      </c>
      <c r="S68" s="37">
        <v>732945.65700000001</v>
      </c>
      <c r="T68" s="37">
        <v>280.36700000000002</v>
      </c>
      <c r="U68" s="37">
        <v>280.56099999999998</v>
      </c>
      <c r="V68" s="9" t="s">
        <v>106</v>
      </c>
      <c r="W68" s="9">
        <f>Table212[[#This Row],[DEMZ]]-Table212[[#This Row],[KnownZ]]</f>
        <v>0.19399999999995998</v>
      </c>
    </row>
    <row r="69" spans="1:23" x14ac:dyDescent="0.25">
      <c r="A69" s="34" t="s">
        <v>93</v>
      </c>
      <c r="B69" s="8">
        <v>368114.22899999999</v>
      </c>
      <c r="C69" s="8">
        <v>680619.64899999998</v>
      </c>
      <c r="D69" s="8">
        <v>489.00799999999998</v>
      </c>
      <c r="E69" s="8">
        <v>489.649</v>
      </c>
      <c r="F69" s="33" t="s">
        <v>106</v>
      </c>
      <c r="G69" s="34">
        <v>0.64100000000000001</v>
      </c>
      <c r="I69" s="34" t="s">
        <v>93</v>
      </c>
      <c r="J69" s="8">
        <v>368114.22899999999</v>
      </c>
      <c r="K69" s="8">
        <v>680619.64899999998</v>
      </c>
      <c r="L69" s="8">
        <v>489.00799999999998</v>
      </c>
      <c r="M69" s="8">
        <v>489.649</v>
      </c>
      <c r="N69" s="33" t="s">
        <v>106</v>
      </c>
      <c r="O69" s="34">
        <v>0.64100000000000001</v>
      </c>
      <c r="Q69" s="42" t="s">
        <v>93</v>
      </c>
      <c r="R69" s="37">
        <v>368114.22899999999</v>
      </c>
      <c r="S69" s="37">
        <v>680619.64899999998</v>
      </c>
      <c r="T69" s="37">
        <v>489.00799999999998</v>
      </c>
      <c r="U69" s="37">
        <v>489.67599999999999</v>
      </c>
      <c r="V69" s="9" t="s">
        <v>106</v>
      </c>
      <c r="W69" s="9">
        <f>Table212[[#This Row],[DEMZ]]-Table212[[#This Row],[KnownZ]]</f>
        <v>0.66800000000000637</v>
      </c>
    </row>
    <row r="70" spans="1:23" x14ac:dyDescent="0.25">
      <c r="A70" s="34" t="s">
        <v>94</v>
      </c>
      <c r="B70" s="8">
        <v>333632.821</v>
      </c>
      <c r="C70" s="8">
        <v>697981.326</v>
      </c>
      <c r="D70" s="8">
        <v>984.41300000000001</v>
      </c>
      <c r="E70" s="8">
        <v>984.42499999999995</v>
      </c>
      <c r="F70" s="33" t="s">
        <v>106</v>
      </c>
      <c r="G70" s="34">
        <v>1.2E-2</v>
      </c>
      <c r="I70" s="34" t="s">
        <v>94</v>
      </c>
      <c r="J70" s="8">
        <v>333632.821</v>
      </c>
      <c r="K70" s="8">
        <v>697981.326</v>
      </c>
      <c r="L70" s="8">
        <v>984.41300000000001</v>
      </c>
      <c r="M70" s="8">
        <v>984.42499999999995</v>
      </c>
      <c r="N70" s="33" t="s">
        <v>106</v>
      </c>
      <c r="O70" s="34">
        <v>1.2E-2</v>
      </c>
      <c r="Q70" s="42" t="s">
        <v>94</v>
      </c>
      <c r="R70" s="37">
        <v>333632.821</v>
      </c>
      <c r="S70" s="37">
        <v>697981.326</v>
      </c>
      <c r="T70" s="37">
        <v>984.41300000000001</v>
      </c>
      <c r="U70" s="37">
        <v>984.43</v>
      </c>
      <c r="V70" s="9" t="s">
        <v>106</v>
      </c>
      <c r="W70" s="9">
        <f>Table212[[#This Row],[DEMZ]]-Table212[[#This Row],[KnownZ]]</f>
        <v>1.6999999999939064E-2</v>
      </c>
    </row>
    <row r="71" spans="1:23" x14ac:dyDescent="0.25">
      <c r="A71" s="34" t="s">
        <v>95</v>
      </c>
      <c r="B71" s="8">
        <v>341955.75599999999</v>
      </c>
      <c r="C71" s="8">
        <v>656311.67299999995</v>
      </c>
      <c r="D71" s="8">
        <v>825.67100000000005</v>
      </c>
      <c r="E71" s="8">
        <v>825.80100000000004</v>
      </c>
      <c r="F71" s="33" t="s">
        <v>106</v>
      </c>
      <c r="G71" s="34">
        <v>0.13</v>
      </c>
      <c r="I71" s="34" t="s">
        <v>95</v>
      </c>
      <c r="J71" s="8">
        <v>341955.75599999999</v>
      </c>
      <c r="K71" s="8">
        <v>656311.67299999995</v>
      </c>
      <c r="L71" s="8">
        <v>825.67100000000005</v>
      </c>
      <c r="M71" s="8">
        <v>825.80100000000004</v>
      </c>
      <c r="N71" s="33" t="s">
        <v>106</v>
      </c>
      <c r="O71" s="34">
        <v>0.13</v>
      </c>
      <c r="Q71" s="42" t="s">
        <v>95</v>
      </c>
      <c r="R71" s="37">
        <v>341955.75599999999</v>
      </c>
      <c r="S71" s="37">
        <v>656311.67299999995</v>
      </c>
      <c r="T71" s="37">
        <v>825.67100000000005</v>
      </c>
      <c r="U71" s="37">
        <v>825.79600000000005</v>
      </c>
      <c r="V71" s="9" t="s">
        <v>106</v>
      </c>
      <c r="W71" s="9">
        <f>Table212[[#This Row],[DEMZ]]-Table212[[#This Row],[KnownZ]]</f>
        <v>0.125</v>
      </c>
    </row>
    <row r="72" spans="1:23" x14ac:dyDescent="0.25">
      <c r="A72" s="34" t="s">
        <v>96</v>
      </c>
      <c r="B72" s="8">
        <v>406445.43199999997</v>
      </c>
      <c r="C72" s="8">
        <v>634251.80900000001</v>
      </c>
      <c r="D72" s="8">
        <v>266.45299999999997</v>
      </c>
      <c r="E72" s="8">
        <v>266.995</v>
      </c>
      <c r="F72" s="33" t="s">
        <v>106</v>
      </c>
      <c r="G72" s="34">
        <v>0.54200000000000004</v>
      </c>
      <c r="I72" s="34" t="s">
        <v>96</v>
      </c>
      <c r="J72" s="8">
        <v>406445.43199999997</v>
      </c>
      <c r="K72" s="8">
        <v>634251.80900000001</v>
      </c>
      <c r="L72" s="8">
        <v>266.45299999999997</v>
      </c>
      <c r="M72" s="8">
        <v>267.02699999999999</v>
      </c>
      <c r="N72" s="33" t="s">
        <v>106</v>
      </c>
      <c r="O72" s="34">
        <v>0.57399999999999995</v>
      </c>
      <c r="Q72" s="42" t="s">
        <v>96</v>
      </c>
      <c r="R72" s="37">
        <v>406445.43199999997</v>
      </c>
      <c r="S72" s="37">
        <v>634251.80900000001</v>
      </c>
      <c r="T72" s="37">
        <v>266.45299999999997</v>
      </c>
      <c r="U72" s="37">
        <v>266.97500000000002</v>
      </c>
      <c r="V72" s="9" t="s">
        <v>106</v>
      </c>
      <c r="W72" s="9">
        <f>Table212[[#This Row],[DEMZ]]-Table212[[#This Row],[KnownZ]]</f>
        <v>0.5220000000000482</v>
      </c>
    </row>
    <row r="73" spans="1:23" x14ac:dyDescent="0.25">
      <c r="A73" s="34" t="s">
        <v>97</v>
      </c>
      <c r="B73" s="8">
        <v>475749.58299999998</v>
      </c>
      <c r="C73" s="8">
        <v>651607.55599999998</v>
      </c>
      <c r="D73" s="8">
        <v>512.70899999999995</v>
      </c>
      <c r="E73" s="8">
        <v>512.428</v>
      </c>
      <c r="F73" s="33" t="s">
        <v>106</v>
      </c>
      <c r="G73" s="34">
        <v>-0.28100000000000003</v>
      </c>
      <c r="I73" s="34" t="s">
        <v>97</v>
      </c>
      <c r="J73" s="8">
        <v>475749.58299999998</v>
      </c>
      <c r="K73" s="8">
        <v>651607.55599999998</v>
      </c>
      <c r="L73" s="8">
        <v>512.70899999999995</v>
      </c>
      <c r="M73" s="8">
        <v>512.428</v>
      </c>
      <c r="N73" s="33" t="s">
        <v>106</v>
      </c>
      <c r="O73" s="34">
        <v>-0.28100000000000003</v>
      </c>
      <c r="Q73" s="42" t="s">
        <v>97</v>
      </c>
      <c r="R73" s="37">
        <v>475749.58299999998</v>
      </c>
      <c r="S73" s="37">
        <v>651607.55599999998</v>
      </c>
      <c r="T73" s="37">
        <v>512.70899999999995</v>
      </c>
      <c r="U73" s="37">
        <v>512.404</v>
      </c>
      <c r="V73" s="9" t="s">
        <v>106</v>
      </c>
      <c r="W73" s="9">
        <f>Table212[[#This Row],[DEMZ]]-Table212[[#This Row],[KnownZ]]</f>
        <v>-0.30499999999994998</v>
      </c>
    </row>
    <row r="74" spans="1:23" x14ac:dyDescent="0.25">
      <c r="A74" s="34" t="s">
        <v>98</v>
      </c>
      <c r="B74" s="8">
        <v>453576.05699999997</v>
      </c>
      <c r="C74" s="8">
        <v>883427.76699999999</v>
      </c>
      <c r="D74" s="8">
        <v>666.31500000000005</v>
      </c>
      <c r="E74" s="8">
        <v>666.42200000000003</v>
      </c>
      <c r="F74" s="33" t="s">
        <v>106</v>
      </c>
      <c r="G74" s="34">
        <v>0.107</v>
      </c>
      <c r="I74" s="34" t="s">
        <v>98</v>
      </c>
      <c r="J74" s="8">
        <v>453576.05699999997</v>
      </c>
      <c r="K74" s="8">
        <v>883427.76699999999</v>
      </c>
      <c r="L74" s="8">
        <v>666.31500000000005</v>
      </c>
      <c r="M74" s="8">
        <v>666.12300000000005</v>
      </c>
      <c r="N74" s="33" t="s">
        <v>106</v>
      </c>
      <c r="O74" s="34">
        <v>-0.192</v>
      </c>
      <c r="Q74" s="42" t="s">
        <v>98</v>
      </c>
      <c r="R74" s="37">
        <v>453576.05699999997</v>
      </c>
      <c r="S74" s="37">
        <v>883427.76699999999</v>
      </c>
      <c r="T74" s="37">
        <v>666.31500000000005</v>
      </c>
      <c r="U74" s="37">
        <v>666.11900000000003</v>
      </c>
      <c r="V74" s="9" t="s">
        <v>106</v>
      </c>
      <c r="W74" s="9">
        <f>Table212[[#This Row],[DEMZ]]-Table212[[#This Row],[KnownZ]]</f>
        <v>-0.19600000000002638</v>
      </c>
    </row>
    <row r="75" spans="1:23" x14ac:dyDescent="0.25">
      <c r="A75" s="34" t="s">
        <v>99</v>
      </c>
      <c r="B75" s="8">
        <v>560878.45299999998</v>
      </c>
      <c r="C75" s="8">
        <v>810917.11100000003</v>
      </c>
      <c r="D75" s="8">
        <v>890.38300000000004</v>
      </c>
      <c r="E75" s="8">
        <v>890.13599999999997</v>
      </c>
      <c r="F75" s="33" t="s">
        <v>106</v>
      </c>
      <c r="G75" s="34">
        <v>-0.247</v>
      </c>
      <c r="I75" s="34" t="s">
        <v>99</v>
      </c>
      <c r="J75" s="8">
        <v>560878.45299999998</v>
      </c>
      <c r="K75" s="8">
        <v>810917.11100000003</v>
      </c>
      <c r="L75" s="8">
        <v>890.38300000000004</v>
      </c>
      <c r="M75" s="8">
        <v>890.13599999999997</v>
      </c>
      <c r="N75" s="33" t="s">
        <v>106</v>
      </c>
      <c r="O75" s="34">
        <v>-0.247</v>
      </c>
      <c r="Q75" s="42" t="s">
        <v>99</v>
      </c>
      <c r="R75" s="37">
        <v>560878.45299999998</v>
      </c>
      <c r="S75" s="37">
        <v>810917.11100000003</v>
      </c>
      <c r="T75" s="37">
        <v>890.38300000000004</v>
      </c>
      <c r="U75" s="37">
        <v>890.09400000000005</v>
      </c>
      <c r="V75" s="9" t="s">
        <v>106</v>
      </c>
      <c r="W75" s="9">
        <f>Table212[[#This Row],[DEMZ]]-Table212[[#This Row],[KnownZ]]</f>
        <v>-0.28899999999998727</v>
      </c>
    </row>
    <row r="76" spans="1:23" x14ac:dyDescent="0.25">
      <c r="A76" s="34" t="s">
        <v>100</v>
      </c>
      <c r="B76" s="8">
        <v>507210.538</v>
      </c>
      <c r="C76" s="8">
        <v>710116.91500000004</v>
      </c>
      <c r="D76" s="8">
        <v>379.233</v>
      </c>
      <c r="E76" s="8">
        <v>379.02499999999998</v>
      </c>
      <c r="F76" s="33" t="s">
        <v>106</v>
      </c>
      <c r="G76" s="34">
        <v>-0.20799999999999999</v>
      </c>
      <c r="I76" s="34" t="s">
        <v>100</v>
      </c>
      <c r="J76" s="8">
        <v>507210.538</v>
      </c>
      <c r="K76" s="8">
        <v>710116.91500000004</v>
      </c>
      <c r="L76" s="8">
        <v>379.233</v>
      </c>
      <c r="M76" s="8">
        <v>379.02499999999998</v>
      </c>
      <c r="N76" s="33" t="s">
        <v>106</v>
      </c>
      <c r="O76" s="34">
        <v>-0.20799999999999999</v>
      </c>
      <c r="Q76" s="42" t="s">
        <v>100</v>
      </c>
      <c r="R76" s="37">
        <v>507210.538</v>
      </c>
      <c r="S76" s="37">
        <v>710116.91500000004</v>
      </c>
      <c r="T76" s="37">
        <v>379.233</v>
      </c>
      <c r="U76" s="37">
        <v>378.99299999999999</v>
      </c>
      <c r="V76" s="9" t="s">
        <v>106</v>
      </c>
      <c r="W76" s="9">
        <f>Table212[[#This Row],[DEMZ]]-Table212[[#This Row],[KnownZ]]</f>
        <v>-0.24000000000000909</v>
      </c>
    </row>
    <row r="77" spans="1:23" x14ac:dyDescent="0.25">
      <c r="A77" s="34" t="s">
        <v>101</v>
      </c>
      <c r="B77" s="8">
        <v>331391.82199999999</v>
      </c>
      <c r="C77" s="8">
        <v>794521.85800000001</v>
      </c>
      <c r="D77" s="8">
        <v>337.39800000000002</v>
      </c>
      <c r="E77" s="8">
        <v>337.51299999999998</v>
      </c>
      <c r="F77" s="33" t="s">
        <v>106</v>
      </c>
      <c r="G77" s="34">
        <v>0.115</v>
      </c>
      <c r="I77" s="34" t="s">
        <v>101</v>
      </c>
      <c r="J77" s="8">
        <v>331391.82199999999</v>
      </c>
      <c r="K77" s="8">
        <v>794521.85800000001</v>
      </c>
      <c r="L77" s="8">
        <v>337.39800000000002</v>
      </c>
      <c r="M77" s="8">
        <v>337.51299999999998</v>
      </c>
      <c r="N77" s="33" t="s">
        <v>106</v>
      </c>
      <c r="O77" s="34">
        <v>0.115</v>
      </c>
      <c r="Q77" s="42" t="s">
        <v>101</v>
      </c>
      <c r="R77" s="37">
        <v>331391.82199999999</v>
      </c>
      <c r="S77" s="37">
        <v>794521.85800000001</v>
      </c>
      <c r="T77" s="37">
        <v>337.39800000000002</v>
      </c>
      <c r="U77" s="37">
        <v>337.48200000000003</v>
      </c>
      <c r="V77" s="9" t="s">
        <v>106</v>
      </c>
      <c r="W77" s="9">
        <f>Table212[[#This Row],[DEMZ]]-Table212[[#This Row],[KnownZ]]</f>
        <v>8.4000000000003183E-2</v>
      </c>
    </row>
    <row r="78" spans="1:23" x14ac:dyDescent="0.25">
      <c r="A78" s="34" t="s">
        <v>102</v>
      </c>
      <c r="B78" s="8">
        <v>322964.92700000003</v>
      </c>
      <c r="C78" s="8">
        <v>637242.21900000004</v>
      </c>
      <c r="D78" s="8">
        <v>207.624</v>
      </c>
      <c r="E78" s="8">
        <v>207.369</v>
      </c>
      <c r="F78" s="33" t="s">
        <v>106</v>
      </c>
      <c r="G78" s="34">
        <v>-0.255</v>
      </c>
      <c r="I78" s="34" t="s">
        <v>102</v>
      </c>
      <c r="J78" s="8">
        <v>322964.92700000003</v>
      </c>
      <c r="K78" s="8">
        <v>637242.21900000004</v>
      </c>
      <c r="L78" s="8">
        <v>207.624</v>
      </c>
      <c r="M78" s="8">
        <v>207.369</v>
      </c>
      <c r="N78" s="33" t="s">
        <v>106</v>
      </c>
      <c r="O78" s="34">
        <v>-0.255</v>
      </c>
      <c r="Q78" s="42" t="s">
        <v>102</v>
      </c>
      <c r="R78" s="37">
        <v>322964.92700000003</v>
      </c>
      <c r="S78" s="37">
        <v>637242.21900000004</v>
      </c>
      <c r="T78" s="37">
        <v>207.624</v>
      </c>
      <c r="U78" s="37">
        <v>207.375</v>
      </c>
      <c r="V78" s="9" t="s">
        <v>106</v>
      </c>
      <c r="W78" s="9">
        <f>Table212[[#This Row],[DEMZ]]-Table212[[#This Row],[KnownZ]]</f>
        <v>-0.24899999999999523</v>
      </c>
    </row>
    <row r="79" spans="1:23" x14ac:dyDescent="0.25">
      <c r="A79" s="34" t="s">
        <v>103</v>
      </c>
      <c r="B79" s="8">
        <v>362685.34499999997</v>
      </c>
      <c r="C79" s="8">
        <v>587384.67799999996</v>
      </c>
      <c r="D79" s="8">
        <v>221.17500000000001</v>
      </c>
      <c r="E79" s="8">
        <v>221.38</v>
      </c>
      <c r="F79" s="33" t="s">
        <v>106</v>
      </c>
      <c r="G79" s="34">
        <v>0.20499999999999999</v>
      </c>
      <c r="I79" s="34" t="s">
        <v>103</v>
      </c>
      <c r="J79" s="8">
        <v>362685.34499999997</v>
      </c>
      <c r="K79" s="8">
        <v>587384.67799999996</v>
      </c>
      <c r="L79" s="8">
        <v>221.17500000000001</v>
      </c>
      <c r="M79" s="8">
        <v>221.38</v>
      </c>
      <c r="N79" s="33" t="s">
        <v>106</v>
      </c>
      <c r="O79" s="34">
        <v>0.20499999999999999</v>
      </c>
      <c r="Q79" s="42" t="s">
        <v>103</v>
      </c>
      <c r="R79" s="37">
        <v>362685.34499999997</v>
      </c>
      <c r="S79" s="37">
        <v>587384.67799999996</v>
      </c>
      <c r="T79" s="37">
        <v>221.17500000000001</v>
      </c>
      <c r="U79" s="37">
        <v>221.37899999999999</v>
      </c>
      <c r="V79" s="9" t="s">
        <v>106</v>
      </c>
      <c r="W79" s="9">
        <f>Table212[[#This Row],[DEMZ]]-Table212[[#This Row],[KnownZ]]</f>
        <v>0.20399999999997931</v>
      </c>
    </row>
    <row r="80" spans="1:23" x14ac:dyDescent="0.25">
      <c r="A80" s="34" t="s">
        <v>104</v>
      </c>
      <c r="B80" s="8">
        <v>334063.72100000002</v>
      </c>
      <c r="C80" s="8">
        <v>675876.96200000006</v>
      </c>
      <c r="D80" s="8">
        <v>471.916</v>
      </c>
      <c r="E80" s="8">
        <v>471.86</v>
      </c>
      <c r="F80" s="33" t="s">
        <v>106</v>
      </c>
      <c r="G80" s="34">
        <v>-5.6000000000000001E-2</v>
      </c>
      <c r="I80" s="34" t="s">
        <v>104</v>
      </c>
      <c r="J80" s="8">
        <v>334063.72100000002</v>
      </c>
      <c r="K80" s="8">
        <v>675876.96200000006</v>
      </c>
      <c r="L80" s="8">
        <v>471.916</v>
      </c>
      <c r="M80" s="8">
        <v>471.86</v>
      </c>
      <c r="N80" s="33" t="s">
        <v>106</v>
      </c>
      <c r="O80" s="34">
        <v>-5.6000000000000001E-2</v>
      </c>
      <c r="Q80" s="42" t="s">
        <v>104</v>
      </c>
      <c r="R80" s="37">
        <v>334063.72100000002</v>
      </c>
      <c r="S80" s="37">
        <v>675876.96200000006</v>
      </c>
      <c r="T80" s="37">
        <v>471.916</v>
      </c>
      <c r="U80" s="37">
        <v>471.84199999999998</v>
      </c>
      <c r="V80" s="9" t="s">
        <v>106</v>
      </c>
      <c r="W80" s="9">
        <f>Table212[[#This Row],[DEMZ]]-Table212[[#This Row],[KnownZ]]</f>
        <v>-7.4000000000012278E-2</v>
      </c>
    </row>
    <row r="81" spans="1:23" x14ac:dyDescent="0.25">
      <c r="A81" s="34" t="s">
        <v>105</v>
      </c>
      <c r="B81" s="8">
        <v>400135.95400000003</v>
      </c>
      <c r="C81" s="8">
        <v>751207.43</v>
      </c>
      <c r="D81" s="8">
        <v>979.76900000000001</v>
      </c>
      <c r="E81" s="8">
        <v>979.55799999999999</v>
      </c>
      <c r="F81" s="33" t="s">
        <v>106</v>
      </c>
      <c r="G81" s="34">
        <v>-0.21099999999999999</v>
      </c>
      <c r="I81" s="34" t="s">
        <v>105</v>
      </c>
      <c r="J81" s="8">
        <v>400135.95400000003</v>
      </c>
      <c r="K81" s="8">
        <v>751207.43</v>
      </c>
      <c r="L81" s="8">
        <v>979.76900000000001</v>
      </c>
      <c r="M81" s="8">
        <v>979.57799999999997</v>
      </c>
      <c r="N81" s="33" t="s">
        <v>106</v>
      </c>
      <c r="O81" s="34">
        <v>-0.191</v>
      </c>
      <c r="Q81" s="42" t="s">
        <v>105</v>
      </c>
      <c r="R81" s="37">
        <v>400135.95400000003</v>
      </c>
      <c r="S81" s="37">
        <v>751207.43</v>
      </c>
      <c r="T81" s="37">
        <v>979.76900000000001</v>
      </c>
      <c r="U81" s="37">
        <v>979.58399999999995</v>
      </c>
      <c r="V81" s="9" t="s">
        <v>106</v>
      </c>
      <c r="W81" s="40">
        <f>Table212[[#This Row],[DEMZ]]-Table212[[#This Row],[KnownZ]]</f>
        <v>-0.18500000000005912</v>
      </c>
    </row>
    <row r="84" spans="1:23" x14ac:dyDescent="0.25">
      <c r="O84" s="1"/>
    </row>
    <row r="85" spans="1:23" x14ac:dyDescent="0.25">
      <c r="O85" s="1"/>
    </row>
    <row r="86" spans="1:23" x14ac:dyDescent="0.25">
      <c r="O86" s="1"/>
    </row>
    <row r="87" spans="1:23" x14ac:dyDescent="0.25">
      <c r="O87" s="1"/>
    </row>
    <row r="88" spans="1:23" x14ac:dyDescent="0.25">
      <c r="O88" s="1"/>
    </row>
    <row r="89" spans="1:23" x14ac:dyDescent="0.25">
      <c r="O89" s="1"/>
    </row>
    <row r="90" spans="1:23" x14ac:dyDescent="0.25">
      <c r="O90" s="1"/>
    </row>
    <row r="91" spans="1:23" x14ac:dyDescent="0.25">
      <c r="O91" s="1"/>
    </row>
    <row r="92" spans="1:23" x14ac:dyDescent="0.25">
      <c r="O92" s="1"/>
    </row>
    <row r="93" spans="1:23" x14ac:dyDescent="0.25">
      <c r="O93" s="1"/>
    </row>
    <row r="94" spans="1:23" x14ac:dyDescent="0.25">
      <c r="O94" s="1"/>
    </row>
    <row r="95" spans="1:23" x14ac:dyDescent="0.25">
      <c r="O95" s="1"/>
    </row>
    <row r="96" spans="1:23" x14ac:dyDescent="0.25">
      <c r="O96" s="1"/>
    </row>
    <row r="97" spans="15:15" x14ac:dyDescent="0.25">
      <c r="O97" s="1"/>
    </row>
    <row r="98" spans="15:15" x14ac:dyDescent="0.25">
      <c r="O98" s="1"/>
    </row>
    <row r="99" spans="15:15" x14ac:dyDescent="0.25">
      <c r="O99" s="1"/>
    </row>
    <row r="100" spans="15:15" x14ac:dyDescent="0.25">
      <c r="O100" s="1"/>
    </row>
    <row r="101" spans="15:15" x14ac:dyDescent="0.25">
      <c r="O101" s="1"/>
    </row>
    <row r="102" spans="15:15" x14ac:dyDescent="0.25">
      <c r="O102" s="1"/>
    </row>
    <row r="103" spans="15:15" x14ac:dyDescent="0.25">
      <c r="O103" s="1"/>
    </row>
    <row r="104" spans="15:15" x14ac:dyDescent="0.25">
      <c r="O104" s="1"/>
    </row>
    <row r="105" spans="15:15" x14ac:dyDescent="0.25">
      <c r="O105" s="1"/>
    </row>
    <row r="106" spans="15:15" x14ac:dyDescent="0.25">
      <c r="O106" s="1"/>
    </row>
    <row r="107" spans="15:15" x14ac:dyDescent="0.25">
      <c r="O107" s="1"/>
    </row>
    <row r="108" spans="15:15" x14ac:dyDescent="0.25">
      <c r="O108" s="1"/>
    </row>
    <row r="109" spans="15:15" x14ac:dyDescent="0.25">
      <c r="O109" s="1"/>
    </row>
    <row r="110" spans="15:15" x14ac:dyDescent="0.25">
      <c r="O110" s="1"/>
    </row>
    <row r="111" spans="15:15" x14ac:dyDescent="0.25">
      <c r="O111" s="1"/>
    </row>
    <row r="112" spans="15:15" x14ac:dyDescent="0.25">
      <c r="O112" s="1"/>
    </row>
    <row r="113" spans="15:15" x14ac:dyDescent="0.25">
      <c r="O113" s="1"/>
    </row>
    <row r="114" spans="15:15" x14ac:dyDescent="0.25">
      <c r="O114" s="1"/>
    </row>
    <row r="115" spans="15:15" x14ac:dyDescent="0.25">
      <c r="O115" s="1"/>
    </row>
    <row r="116" spans="15:15" x14ac:dyDescent="0.25">
      <c r="O116" s="1"/>
    </row>
    <row r="117" spans="15:15" x14ac:dyDescent="0.25">
      <c r="O117" s="1"/>
    </row>
    <row r="118" spans="15:15" x14ac:dyDescent="0.25">
      <c r="O118" s="1"/>
    </row>
    <row r="119" spans="15:15" x14ac:dyDescent="0.25">
      <c r="O119" s="1"/>
    </row>
    <row r="120" spans="15:15" x14ac:dyDescent="0.25">
      <c r="O120" s="1"/>
    </row>
    <row r="121" spans="15:15" x14ac:dyDescent="0.25">
      <c r="O121" s="1"/>
    </row>
    <row r="122" spans="15:15" x14ac:dyDescent="0.25">
      <c r="O122" s="1"/>
    </row>
    <row r="123" spans="15:15" x14ac:dyDescent="0.25">
      <c r="O123" s="1"/>
    </row>
    <row r="124" spans="15:15" x14ac:dyDescent="0.25">
      <c r="O124" s="1"/>
    </row>
    <row r="125" spans="15:15" x14ac:dyDescent="0.25">
      <c r="O125" s="1"/>
    </row>
    <row r="126" spans="15:15" x14ac:dyDescent="0.25">
      <c r="O126" s="1"/>
    </row>
    <row r="127" spans="15:15" x14ac:dyDescent="0.25">
      <c r="O127" s="1"/>
    </row>
    <row r="128" spans="15:15" x14ac:dyDescent="0.25">
      <c r="O128" s="1"/>
    </row>
    <row r="129" spans="15:15" x14ac:dyDescent="0.25">
      <c r="O129" s="1"/>
    </row>
    <row r="130" spans="15:15" x14ac:dyDescent="0.25">
      <c r="O130" s="1"/>
    </row>
    <row r="131" spans="15:15" x14ac:dyDescent="0.25">
      <c r="O131" s="1"/>
    </row>
    <row r="132" spans="15:15" x14ac:dyDescent="0.25">
      <c r="O132" s="1"/>
    </row>
    <row r="133" spans="15:15" x14ac:dyDescent="0.25">
      <c r="O133" s="1"/>
    </row>
    <row r="134" spans="15:15" x14ac:dyDescent="0.25">
      <c r="O134" s="1"/>
    </row>
    <row r="135" spans="15:15" x14ac:dyDescent="0.25">
      <c r="O135" s="1"/>
    </row>
    <row r="136" spans="15:15" x14ac:dyDescent="0.25">
      <c r="O136" s="1"/>
    </row>
    <row r="137" spans="15:15" x14ac:dyDescent="0.25">
      <c r="O137" s="1"/>
    </row>
    <row r="138" spans="15:15" x14ac:dyDescent="0.25">
      <c r="O138" s="1"/>
    </row>
    <row r="139" spans="15:15" x14ac:dyDescent="0.25">
      <c r="O139" s="1"/>
    </row>
    <row r="140" spans="15:15" x14ac:dyDescent="0.25">
      <c r="O140" s="1"/>
    </row>
    <row r="141" spans="15:15" x14ac:dyDescent="0.25">
      <c r="O141" s="1"/>
    </row>
    <row r="142" spans="15:15" x14ac:dyDescent="0.25">
      <c r="O142" s="1"/>
    </row>
    <row r="143" spans="15:15" x14ac:dyDescent="0.25">
      <c r="O143" s="1"/>
    </row>
    <row r="144" spans="15:15" x14ac:dyDescent="0.25">
      <c r="O144" s="1"/>
    </row>
    <row r="145" spans="15:15" x14ac:dyDescent="0.25">
      <c r="O145" s="1"/>
    </row>
    <row r="146" spans="15:15" x14ac:dyDescent="0.25">
      <c r="O146" s="1"/>
    </row>
    <row r="147" spans="15:15" x14ac:dyDescent="0.25">
      <c r="O147" s="1"/>
    </row>
    <row r="148" spans="15:15" x14ac:dyDescent="0.25">
      <c r="O148" s="1"/>
    </row>
    <row r="149" spans="15:15" x14ac:dyDescent="0.25">
      <c r="O149" s="1"/>
    </row>
    <row r="150" spans="15:15" x14ac:dyDescent="0.25">
      <c r="O150" s="1"/>
    </row>
    <row r="151" spans="15:15" x14ac:dyDescent="0.25">
      <c r="O151" s="1"/>
    </row>
    <row r="152" spans="15:15" x14ac:dyDescent="0.25">
      <c r="O152" s="1"/>
    </row>
    <row r="153" spans="15:15" x14ac:dyDescent="0.25">
      <c r="O153" s="1"/>
    </row>
    <row r="154" spans="15:15" x14ac:dyDescent="0.25">
      <c r="O154" s="1"/>
    </row>
    <row r="155" spans="15:15" x14ac:dyDescent="0.25">
      <c r="O155" s="1"/>
    </row>
    <row r="156" spans="15:15" x14ac:dyDescent="0.25">
      <c r="O156" s="1"/>
    </row>
    <row r="157" spans="15:15" x14ac:dyDescent="0.25">
      <c r="O157" s="1"/>
    </row>
    <row r="158" spans="15:15" x14ac:dyDescent="0.25">
      <c r="O158" s="1"/>
    </row>
    <row r="159" spans="15:15" x14ac:dyDescent="0.25">
      <c r="O159" s="1"/>
    </row>
    <row r="160" spans="15:15" x14ac:dyDescent="0.25">
      <c r="O160" s="1"/>
    </row>
    <row r="161" spans="15:15" x14ac:dyDescent="0.25">
      <c r="O161" s="1"/>
    </row>
    <row r="162" spans="15:15" x14ac:dyDescent="0.25">
      <c r="O162" s="1"/>
    </row>
    <row r="163" spans="15:15" x14ac:dyDescent="0.25">
      <c r="O163" s="1"/>
    </row>
    <row r="164" spans="15:15" x14ac:dyDescent="0.25">
      <c r="O164" s="1"/>
    </row>
    <row r="165" spans="15:15" x14ac:dyDescent="0.25">
      <c r="O165" s="1"/>
    </row>
    <row r="166" spans="15:15" x14ac:dyDescent="0.25">
      <c r="O166" s="1"/>
    </row>
    <row r="167" spans="15:15" x14ac:dyDescent="0.25">
      <c r="O167" s="1"/>
    </row>
    <row r="168" spans="15:15" x14ac:dyDescent="0.25">
      <c r="O168" s="1"/>
    </row>
    <row r="169" spans="15:15" x14ac:dyDescent="0.25">
      <c r="O169" s="1"/>
    </row>
    <row r="170" spans="15:15" x14ac:dyDescent="0.25">
      <c r="O170" s="1"/>
    </row>
    <row r="171" spans="15:15" x14ac:dyDescent="0.25">
      <c r="O171" s="1"/>
    </row>
    <row r="172" spans="15:15" x14ac:dyDescent="0.25">
      <c r="O172" s="1"/>
    </row>
    <row r="173" spans="15:15" x14ac:dyDescent="0.25">
      <c r="O173" s="1"/>
    </row>
    <row r="174" spans="15:15" x14ac:dyDescent="0.25">
      <c r="O174" s="1"/>
    </row>
    <row r="175" spans="15:15" x14ac:dyDescent="0.25">
      <c r="O175" s="1"/>
    </row>
    <row r="176" spans="15:15" x14ac:dyDescent="0.25">
      <c r="O176" s="1"/>
    </row>
    <row r="177" spans="15:15" x14ac:dyDescent="0.25">
      <c r="O177" s="1"/>
    </row>
  </sheetData>
  <mergeCells count="3">
    <mergeCell ref="A1:G1"/>
    <mergeCell ref="I1:O1"/>
    <mergeCell ref="Q1:W1"/>
  </mergeCells>
  <pageMargins left="0.7" right="0.7" top="0.75" bottom="0.75" header="0.3" footer="0.3"/>
  <pageSetup orientation="portrait" r:id="rId1"/>
  <tableParts count="3">
    <tablePart r:id="rId2"/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0"/>
  <sheetViews>
    <sheetView workbookViewId="0">
      <selection activeCell="S10" sqref="S10"/>
    </sheetView>
  </sheetViews>
  <sheetFormatPr defaultRowHeight="15" x14ac:dyDescent="0.25"/>
  <cols>
    <col min="1" max="1" width="12.85546875" style="20" bestFit="1" customWidth="1"/>
    <col min="2" max="2" width="12.5703125" style="24" bestFit="1" customWidth="1"/>
    <col min="3" max="3" width="13.85546875" style="24" bestFit="1" customWidth="1"/>
    <col min="4" max="4" width="13.42578125" style="24" bestFit="1" customWidth="1"/>
    <col min="5" max="5" width="12.28515625" style="24" bestFit="1" customWidth="1"/>
    <col min="6" max="6" width="16.42578125" style="20" bestFit="1" customWidth="1"/>
    <col min="7" max="7" width="11.85546875" style="24" bestFit="1" customWidth="1"/>
    <col min="8" max="8" width="9.85546875" style="24" bestFit="1" customWidth="1"/>
    <col min="9" max="9" width="2.7109375" style="20" customWidth="1"/>
    <col min="10" max="10" width="12.85546875" style="20" bestFit="1" customWidth="1"/>
    <col min="11" max="11" width="12.5703125" style="20" bestFit="1" customWidth="1"/>
    <col min="12" max="12" width="13.85546875" style="20" bestFit="1" customWidth="1"/>
    <col min="13" max="13" width="13.42578125" style="20" bestFit="1" customWidth="1"/>
    <col min="14" max="14" width="12.28515625" style="20" bestFit="1" customWidth="1"/>
    <col min="15" max="15" width="16.42578125" style="20" bestFit="1" customWidth="1"/>
    <col min="16" max="16" width="11.85546875" style="20" bestFit="1" customWidth="1"/>
    <col min="17" max="17" width="9.85546875" style="20" bestFit="1" customWidth="1"/>
    <col min="18" max="18" width="2.7109375" style="20" customWidth="1"/>
    <col min="19" max="19" width="12.85546875" style="20" bestFit="1" customWidth="1"/>
    <col min="20" max="20" width="12.5703125" style="24" bestFit="1" customWidth="1"/>
    <col min="21" max="21" width="13.85546875" style="24" bestFit="1" customWidth="1"/>
    <col min="22" max="22" width="13.42578125" style="24" bestFit="1" customWidth="1"/>
    <col min="23" max="23" width="12.28515625" style="24" bestFit="1" customWidth="1"/>
    <col min="24" max="24" width="16.42578125" style="20" bestFit="1" customWidth="1"/>
    <col min="25" max="25" width="11.85546875" style="24" bestFit="1" customWidth="1"/>
    <col min="26" max="26" width="2.7109375" style="20" customWidth="1"/>
    <col min="27" max="27" width="18.140625" style="20" bestFit="1" customWidth="1"/>
    <col min="28" max="28" width="8.140625" style="20" bestFit="1" customWidth="1"/>
    <col min="29" max="16384" width="9.140625" style="20"/>
  </cols>
  <sheetData>
    <row r="1" spans="1:28" x14ac:dyDescent="0.25">
      <c r="A1" s="30" t="s">
        <v>12</v>
      </c>
      <c r="B1" s="30"/>
      <c r="C1" s="30"/>
      <c r="D1" s="30"/>
      <c r="E1" s="30"/>
      <c r="F1" s="30"/>
      <c r="G1" s="30"/>
      <c r="H1" s="30"/>
      <c r="I1" s="12"/>
      <c r="J1" s="30" t="s">
        <v>24</v>
      </c>
      <c r="K1" s="30"/>
      <c r="L1" s="30"/>
      <c r="M1" s="30"/>
      <c r="N1" s="30"/>
      <c r="O1" s="30"/>
      <c r="P1" s="30"/>
      <c r="Q1" s="30"/>
      <c r="R1" s="12"/>
      <c r="S1" s="26" t="s">
        <v>169</v>
      </c>
      <c r="T1" s="26"/>
      <c r="U1" s="26"/>
      <c r="V1" s="26"/>
      <c r="W1" s="26"/>
      <c r="X1" s="26"/>
      <c r="Y1" s="27"/>
      <c r="Z1" s="18"/>
      <c r="AA1" s="2" t="s">
        <v>13</v>
      </c>
      <c r="AB1" s="19">
        <f>_xlfn.PERCENTILE.INC(H:H, 0.95)</f>
        <v>0.373</v>
      </c>
    </row>
    <row r="2" spans="1:28" x14ac:dyDescent="0.25">
      <c r="A2" s="13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5" t="s">
        <v>6</v>
      </c>
      <c r="H2" s="14" t="s">
        <v>7</v>
      </c>
      <c r="I2" s="12"/>
      <c r="J2" s="13" t="s">
        <v>0</v>
      </c>
      <c r="K2" s="14" t="s">
        <v>1</v>
      </c>
      <c r="L2" s="14" t="s">
        <v>2</v>
      </c>
      <c r="M2" s="14" t="s">
        <v>3</v>
      </c>
      <c r="N2" s="14" t="s">
        <v>11</v>
      </c>
      <c r="O2" s="14" t="s">
        <v>5</v>
      </c>
      <c r="P2" s="15" t="s">
        <v>6</v>
      </c>
      <c r="Q2" s="14" t="s">
        <v>7</v>
      </c>
      <c r="R2" s="12"/>
      <c r="S2" s="21" t="s">
        <v>0</v>
      </c>
      <c r="T2" s="14" t="s">
        <v>1</v>
      </c>
      <c r="U2" s="14" t="s">
        <v>2</v>
      </c>
      <c r="V2" s="14" t="s">
        <v>3</v>
      </c>
      <c r="W2" s="14" t="s">
        <v>4</v>
      </c>
      <c r="X2" s="22" t="s">
        <v>5</v>
      </c>
      <c r="Y2" s="15" t="s">
        <v>6</v>
      </c>
      <c r="Z2" s="18"/>
    </row>
    <row r="3" spans="1:28" x14ac:dyDescent="0.25">
      <c r="A3" s="35" t="s">
        <v>107</v>
      </c>
      <c r="B3" s="35">
        <v>409476.38199999998</v>
      </c>
      <c r="C3" s="35">
        <v>881572.36499999999</v>
      </c>
      <c r="D3" s="35">
        <v>619.33799999999997</v>
      </c>
      <c r="E3" s="35">
        <v>619.41399999999999</v>
      </c>
      <c r="F3" s="33" t="s">
        <v>168</v>
      </c>
      <c r="G3" s="35">
        <v>7.5999999999999998E-2</v>
      </c>
      <c r="H3" s="9">
        <f>ABS(Table3[[#This Row],[DeltaZ]])</f>
        <v>7.5999999999999998E-2</v>
      </c>
      <c r="I3" s="12"/>
      <c r="J3" s="42" t="s">
        <v>107</v>
      </c>
      <c r="K3" s="37">
        <v>409476.38199999998</v>
      </c>
      <c r="L3" s="37">
        <v>881572.36499999999</v>
      </c>
      <c r="M3" s="37">
        <v>619.33799999999997</v>
      </c>
      <c r="N3" s="37">
        <v>619.43399999999997</v>
      </c>
      <c r="O3" s="9" t="s">
        <v>168</v>
      </c>
      <c r="P3" s="8">
        <f>Table37[[#This Row],[DEMZ]]-Table37[[#This Row],[KnownZ]]</f>
        <v>9.6000000000003638E-2</v>
      </c>
      <c r="Q3" s="9">
        <f>ABS(Table37[[#This Row],[DeltaZ]])</f>
        <v>9.6000000000003638E-2</v>
      </c>
      <c r="R3" s="12"/>
      <c r="S3" s="38" t="s">
        <v>108</v>
      </c>
      <c r="T3" s="38">
        <v>453542.80300000001</v>
      </c>
      <c r="U3" s="38">
        <v>883323.11899999995</v>
      </c>
      <c r="V3" s="38">
        <v>662.64700000000005</v>
      </c>
      <c r="W3" s="38">
        <v>662.26499999999999</v>
      </c>
      <c r="X3" s="31" t="s">
        <v>168</v>
      </c>
      <c r="Y3" s="38">
        <v>-0.38200000000000001</v>
      </c>
      <c r="Z3" s="18"/>
    </row>
    <row r="4" spans="1:28" x14ac:dyDescent="0.25">
      <c r="A4" s="35" t="s">
        <v>108</v>
      </c>
      <c r="B4" s="35">
        <v>453542.80300000001</v>
      </c>
      <c r="C4" s="35">
        <v>883323.11899999995</v>
      </c>
      <c r="D4" s="35">
        <v>662.64700000000005</v>
      </c>
      <c r="E4" s="35">
        <v>662.26499999999999</v>
      </c>
      <c r="F4" s="33" t="s">
        <v>168</v>
      </c>
      <c r="G4" s="35">
        <v>-0.38200000000000001</v>
      </c>
      <c r="H4" s="9">
        <f>ABS(Table3[[#This Row],[DeltaZ]])</f>
        <v>0.38200000000000001</v>
      </c>
      <c r="I4" s="12"/>
      <c r="J4" s="42" t="s">
        <v>108</v>
      </c>
      <c r="K4" s="37">
        <v>453542.80300000001</v>
      </c>
      <c r="L4" s="37">
        <v>883323.11899999995</v>
      </c>
      <c r="M4" s="37">
        <v>662.64700000000005</v>
      </c>
      <c r="N4" s="37">
        <v>662.25900000000001</v>
      </c>
      <c r="O4" s="9" t="s">
        <v>168</v>
      </c>
      <c r="P4" s="8">
        <f>Table37[[#This Row],[DEMZ]]-Table37[[#This Row],[KnownZ]]</f>
        <v>-0.38800000000003365</v>
      </c>
      <c r="Q4" s="9">
        <f>ABS(Table37[[#This Row],[DeltaZ]])</f>
        <v>0.38800000000003365</v>
      </c>
      <c r="R4" s="12"/>
      <c r="S4" s="39" t="s">
        <v>110</v>
      </c>
      <c r="T4" s="39">
        <v>541844.36800000002</v>
      </c>
      <c r="U4" s="39">
        <v>854030.87800000003</v>
      </c>
      <c r="V4" s="39">
        <v>755.01900000000001</v>
      </c>
      <c r="W4" s="39">
        <v>755.39200000000005</v>
      </c>
      <c r="X4" s="8" t="s">
        <v>168</v>
      </c>
      <c r="Y4" s="39">
        <v>0.373</v>
      </c>
      <c r="Z4" s="18"/>
    </row>
    <row r="5" spans="1:28" x14ac:dyDescent="0.25">
      <c r="A5" s="35" t="s">
        <v>109</v>
      </c>
      <c r="B5" s="35">
        <v>503591.05800000002</v>
      </c>
      <c r="C5" s="35">
        <v>855528.50399999996</v>
      </c>
      <c r="D5" s="35">
        <v>1173.451</v>
      </c>
      <c r="E5" s="35">
        <v>1173.3920000000001</v>
      </c>
      <c r="F5" s="33" t="s">
        <v>168</v>
      </c>
      <c r="G5" s="35">
        <v>-5.8999999999999997E-2</v>
      </c>
      <c r="H5" s="9">
        <f>ABS(Table3[[#This Row],[DeltaZ]])</f>
        <v>5.8999999999999997E-2</v>
      </c>
      <c r="I5" s="12"/>
      <c r="J5" s="42" t="s">
        <v>109</v>
      </c>
      <c r="K5" s="37">
        <v>503591.05800000002</v>
      </c>
      <c r="L5" s="37">
        <v>855528.50399999996</v>
      </c>
      <c r="M5" s="37">
        <v>1173.451</v>
      </c>
      <c r="N5" s="37">
        <v>1173.4069999999999</v>
      </c>
      <c r="O5" s="9" t="s">
        <v>168</v>
      </c>
      <c r="P5" s="8">
        <f>Table37[[#This Row],[DEMZ]]-Table37[[#This Row],[KnownZ]]</f>
        <v>-4.4000000000096406E-2</v>
      </c>
      <c r="Q5" s="9">
        <f>ABS(Table37[[#This Row],[DeltaZ]])</f>
        <v>4.4000000000096406E-2</v>
      </c>
      <c r="R5" s="12"/>
      <c r="S5" s="38" t="s">
        <v>111</v>
      </c>
      <c r="T5" s="38">
        <v>545833.82299999997</v>
      </c>
      <c r="U5" s="38">
        <v>829226.005</v>
      </c>
      <c r="V5" s="38">
        <v>610.46600000000001</v>
      </c>
      <c r="W5" s="38">
        <v>610.84</v>
      </c>
      <c r="X5" s="31" t="s">
        <v>168</v>
      </c>
      <c r="Y5" s="38">
        <v>0.374</v>
      </c>
      <c r="Z5" s="18"/>
    </row>
    <row r="6" spans="1:28" x14ac:dyDescent="0.25">
      <c r="A6" s="35" t="s">
        <v>110</v>
      </c>
      <c r="B6" s="35">
        <v>541844.36800000002</v>
      </c>
      <c r="C6" s="35">
        <v>854030.87800000003</v>
      </c>
      <c r="D6" s="35">
        <v>755.01900000000001</v>
      </c>
      <c r="E6" s="35">
        <v>755.39200000000005</v>
      </c>
      <c r="F6" s="33" t="s">
        <v>168</v>
      </c>
      <c r="G6" s="35">
        <v>0.373</v>
      </c>
      <c r="H6" s="9">
        <f>ABS(Table3[[#This Row],[DeltaZ]])</f>
        <v>0.373</v>
      </c>
      <c r="I6" s="12"/>
      <c r="J6" s="42" t="s">
        <v>110</v>
      </c>
      <c r="K6" s="37">
        <v>541844.36800000002</v>
      </c>
      <c r="L6" s="37">
        <v>854030.87800000003</v>
      </c>
      <c r="M6" s="37">
        <v>755.01900000000001</v>
      </c>
      <c r="N6" s="37">
        <v>755.37199999999996</v>
      </c>
      <c r="O6" s="9" t="s">
        <v>168</v>
      </c>
      <c r="P6" s="8">
        <f>Table37[[#This Row],[DEMZ]]-Table37[[#This Row],[KnownZ]]</f>
        <v>0.3529999999999518</v>
      </c>
      <c r="Q6" s="9">
        <f>ABS(Table37[[#This Row],[DeltaZ]])</f>
        <v>0.3529999999999518</v>
      </c>
      <c r="R6" s="12"/>
      <c r="S6" s="44" t="s">
        <v>140</v>
      </c>
      <c r="T6" s="43">
        <v>509620.79200000002</v>
      </c>
      <c r="U6" s="43">
        <v>647140.17599999998</v>
      </c>
      <c r="V6" s="43">
        <v>68.504000000000005</v>
      </c>
      <c r="W6" s="43">
        <v>68.129000000000005</v>
      </c>
      <c r="X6" s="41" t="s">
        <v>168</v>
      </c>
      <c r="Y6" s="44">
        <v>-0.375</v>
      </c>
      <c r="Z6" s="18"/>
    </row>
    <row r="7" spans="1:28" x14ac:dyDescent="0.25">
      <c r="A7" s="35" t="s">
        <v>111</v>
      </c>
      <c r="B7" s="35">
        <v>545833.82299999997</v>
      </c>
      <c r="C7" s="35">
        <v>829226.005</v>
      </c>
      <c r="D7" s="35">
        <v>610.46600000000001</v>
      </c>
      <c r="E7" s="35">
        <v>610.84</v>
      </c>
      <c r="F7" s="33" t="s">
        <v>168</v>
      </c>
      <c r="G7" s="35">
        <v>0.374</v>
      </c>
      <c r="H7" s="9">
        <f>ABS(Table3[[#This Row],[DeltaZ]])</f>
        <v>0.374</v>
      </c>
      <c r="I7" s="12"/>
      <c r="J7" s="42" t="s">
        <v>111</v>
      </c>
      <c r="K7" s="37">
        <v>545833.82299999997</v>
      </c>
      <c r="L7" s="37">
        <v>829226.005</v>
      </c>
      <c r="M7" s="37">
        <v>610.46600000000001</v>
      </c>
      <c r="N7" s="37">
        <v>610.82100000000003</v>
      </c>
      <c r="O7" s="9" t="s">
        <v>168</v>
      </c>
      <c r="P7" s="8">
        <f>Table37[[#This Row],[DEMZ]]-Table37[[#This Row],[KnownZ]]</f>
        <v>0.35500000000001819</v>
      </c>
      <c r="Q7" s="9">
        <f>ABS(Table37[[#This Row],[DeltaZ]])</f>
        <v>0.35500000000001819</v>
      </c>
      <c r="R7" s="12"/>
      <c r="S7" s="32"/>
      <c r="T7" s="23"/>
      <c r="U7" s="23"/>
      <c r="V7" s="23"/>
      <c r="W7" s="23"/>
      <c r="X7" s="23"/>
      <c r="Y7" s="23"/>
      <c r="Z7" s="18"/>
    </row>
    <row r="8" spans="1:28" x14ac:dyDescent="0.25">
      <c r="A8" s="35" t="s">
        <v>112</v>
      </c>
      <c r="B8" s="35">
        <v>545821.61</v>
      </c>
      <c r="C8" s="35">
        <v>829171.91700000002</v>
      </c>
      <c r="D8" s="35">
        <v>603.43799999999999</v>
      </c>
      <c r="E8" s="35">
        <v>603.74400000000003</v>
      </c>
      <c r="F8" s="33" t="s">
        <v>168</v>
      </c>
      <c r="G8" s="35">
        <v>0.30599999999999999</v>
      </c>
      <c r="H8" s="9">
        <f>ABS(Table3[[#This Row],[DeltaZ]])</f>
        <v>0.30599999999999999</v>
      </c>
      <c r="I8" s="12"/>
      <c r="J8" s="42" t="s">
        <v>112</v>
      </c>
      <c r="K8" s="37">
        <v>545821.61</v>
      </c>
      <c r="L8" s="37">
        <v>829171.91700000002</v>
      </c>
      <c r="M8" s="37">
        <v>603.43799999999999</v>
      </c>
      <c r="N8" s="37">
        <v>603.74099999999999</v>
      </c>
      <c r="O8" s="9" t="s">
        <v>168</v>
      </c>
      <c r="P8" s="8">
        <f>Table37[[#This Row],[DEMZ]]-Table37[[#This Row],[KnownZ]]</f>
        <v>0.30299999999999727</v>
      </c>
      <c r="Q8" s="9">
        <f>ABS(Table37[[#This Row],[DeltaZ]])</f>
        <v>0.30299999999999727</v>
      </c>
      <c r="R8" s="12"/>
      <c r="S8" s="32"/>
      <c r="T8" s="23"/>
      <c r="U8" s="23"/>
      <c r="V8" s="23"/>
      <c r="W8" s="23"/>
      <c r="X8" s="23"/>
      <c r="Y8" s="23"/>
      <c r="Z8" s="18"/>
    </row>
    <row r="9" spans="1:28" x14ac:dyDescent="0.25">
      <c r="A9" s="36" t="s">
        <v>113</v>
      </c>
      <c r="B9" s="37">
        <v>602253.64500000002</v>
      </c>
      <c r="C9" s="37">
        <v>822798.46900000004</v>
      </c>
      <c r="D9" s="37">
        <v>411.89800000000002</v>
      </c>
      <c r="E9" s="37">
        <v>411.702</v>
      </c>
      <c r="F9" s="33" t="s">
        <v>168</v>
      </c>
      <c r="G9" s="36">
        <v>-0.19600000000000001</v>
      </c>
      <c r="H9" s="9">
        <f>ABS(Table3[[#This Row],[DeltaZ]])</f>
        <v>0.19600000000000001</v>
      </c>
      <c r="I9" s="12"/>
      <c r="J9" s="42" t="s">
        <v>113</v>
      </c>
      <c r="K9" s="37">
        <v>602253.64500000002</v>
      </c>
      <c r="L9" s="37">
        <v>822798.46900000004</v>
      </c>
      <c r="M9" s="37">
        <v>411.89800000000002</v>
      </c>
      <c r="N9" s="37">
        <v>411.62900000000002</v>
      </c>
      <c r="O9" s="9" t="s">
        <v>168</v>
      </c>
      <c r="P9" s="8">
        <f>Table37[[#This Row],[DEMZ]]-Table37[[#This Row],[KnownZ]]</f>
        <v>-0.26900000000000546</v>
      </c>
      <c r="Q9" s="9">
        <f>ABS(Table37[[#This Row],[DeltaZ]])</f>
        <v>0.26900000000000546</v>
      </c>
      <c r="R9" s="12"/>
      <c r="S9" s="32"/>
      <c r="T9" s="23"/>
      <c r="U9" s="23"/>
      <c r="V9" s="23"/>
      <c r="W9" s="23"/>
      <c r="X9" s="23"/>
      <c r="Y9" s="23"/>
      <c r="Z9" s="18"/>
    </row>
    <row r="10" spans="1:28" x14ac:dyDescent="0.25">
      <c r="A10" s="36" t="s">
        <v>114</v>
      </c>
      <c r="B10" s="37">
        <v>560744.55099999998</v>
      </c>
      <c r="C10" s="37">
        <v>810947.42500000005</v>
      </c>
      <c r="D10" s="37">
        <v>892.22199999999998</v>
      </c>
      <c r="E10" s="37">
        <v>891.88499999999999</v>
      </c>
      <c r="F10" s="33" t="s">
        <v>168</v>
      </c>
      <c r="G10" s="36">
        <v>-0.33700000000000002</v>
      </c>
      <c r="H10" s="9">
        <f>ABS(Table3[[#This Row],[DeltaZ]])</f>
        <v>0.33700000000000002</v>
      </c>
      <c r="I10" s="12"/>
      <c r="J10" s="42" t="s">
        <v>114</v>
      </c>
      <c r="K10" s="37">
        <v>560744.55099999998</v>
      </c>
      <c r="L10" s="37">
        <v>810947.42500000005</v>
      </c>
      <c r="M10" s="37">
        <v>892.22199999999998</v>
      </c>
      <c r="N10" s="37">
        <v>891.86800000000005</v>
      </c>
      <c r="O10" s="9" t="s">
        <v>168</v>
      </c>
      <c r="P10" s="8">
        <f>Table37[[#This Row],[DEMZ]]-Table37[[#This Row],[KnownZ]]</f>
        <v>-0.35399999999992815</v>
      </c>
      <c r="Q10" s="9">
        <f>ABS(Table37[[#This Row],[DeltaZ]])</f>
        <v>0.35399999999992815</v>
      </c>
      <c r="R10" s="12"/>
      <c r="S10" s="32"/>
      <c r="T10" s="23"/>
      <c r="U10" s="23"/>
      <c r="V10" s="23"/>
      <c r="W10" s="23"/>
      <c r="X10" s="23"/>
      <c r="Y10" s="23"/>
      <c r="Z10" s="18"/>
    </row>
    <row r="11" spans="1:28" x14ac:dyDescent="0.25">
      <c r="A11" s="36" t="s">
        <v>115</v>
      </c>
      <c r="B11" s="37">
        <v>400352.11800000002</v>
      </c>
      <c r="C11" s="37">
        <v>813823.43</v>
      </c>
      <c r="D11" s="37">
        <v>483.24799999999999</v>
      </c>
      <c r="E11" s="37">
        <v>483.31</v>
      </c>
      <c r="F11" s="33" t="s">
        <v>168</v>
      </c>
      <c r="G11" s="36">
        <v>6.2E-2</v>
      </c>
      <c r="H11" s="9">
        <f>ABS(Table3[[#This Row],[DeltaZ]])</f>
        <v>6.2E-2</v>
      </c>
      <c r="I11" s="12"/>
      <c r="J11" s="42" t="s">
        <v>115</v>
      </c>
      <c r="K11" s="37">
        <v>400352.11800000002</v>
      </c>
      <c r="L11" s="37">
        <v>813823.43</v>
      </c>
      <c r="M11" s="37">
        <v>483.24799999999999</v>
      </c>
      <c r="N11" s="37">
        <v>483.29899999999998</v>
      </c>
      <c r="O11" s="9" t="s">
        <v>168</v>
      </c>
      <c r="P11" s="8">
        <f>Table37[[#This Row],[DEMZ]]-Table37[[#This Row],[KnownZ]]</f>
        <v>5.0999999999987722E-2</v>
      </c>
      <c r="Q11" s="9">
        <f>ABS(Table37[[#This Row],[DeltaZ]])</f>
        <v>5.0999999999987722E-2</v>
      </c>
      <c r="R11" s="12"/>
      <c r="S11" s="32"/>
      <c r="T11" s="23"/>
      <c r="U11" s="23"/>
      <c r="V11" s="23"/>
      <c r="W11" s="23"/>
      <c r="X11" s="23"/>
      <c r="Y11" s="23"/>
      <c r="Z11" s="23"/>
    </row>
    <row r="12" spans="1:28" x14ac:dyDescent="0.25">
      <c r="A12" s="36" t="s">
        <v>116</v>
      </c>
      <c r="B12" s="37">
        <v>446537.70500000002</v>
      </c>
      <c r="C12" s="37">
        <v>801572.26100000006</v>
      </c>
      <c r="D12" s="37">
        <v>792.39700000000005</v>
      </c>
      <c r="E12" s="37">
        <v>792.452</v>
      </c>
      <c r="F12" s="33" t="s">
        <v>168</v>
      </c>
      <c r="G12" s="36">
        <v>5.5E-2</v>
      </c>
      <c r="H12" s="9">
        <f>ABS(Table3[[#This Row],[DeltaZ]])</f>
        <v>5.5E-2</v>
      </c>
      <c r="I12" s="12"/>
      <c r="J12" s="42" t="s">
        <v>116</v>
      </c>
      <c r="K12" s="37">
        <v>446537.70500000002</v>
      </c>
      <c r="L12" s="37">
        <v>801572.26100000006</v>
      </c>
      <c r="M12" s="37">
        <v>792.39700000000005</v>
      </c>
      <c r="N12" s="37">
        <v>792.42100000000005</v>
      </c>
      <c r="O12" s="9" t="s">
        <v>168</v>
      </c>
      <c r="P12" s="8">
        <f>Table37[[#This Row],[DEMZ]]-Table37[[#This Row],[KnownZ]]</f>
        <v>2.4000000000000909E-2</v>
      </c>
      <c r="Q12" s="9">
        <f>ABS(Table37[[#This Row],[DeltaZ]])</f>
        <v>2.4000000000000909E-2</v>
      </c>
      <c r="R12" s="12"/>
      <c r="S12" s="32"/>
      <c r="T12" s="23"/>
      <c r="U12" s="23"/>
      <c r="V12" s="23"/>
      <c r="W12" s="23"/>
      <c r="X12" s="23"/>
      <c r="Y12" s="23"/>
      <c r="Z12" s="23"/>
    </row>
    <row r="13" spans="1:28" x14ac:dyDescent="0.25">
      <c r="A13" s="36" t="s">
        <v>117</v>
      </c>
      <c r="B13" s="37">
        <v>488668.60399999999</v>
      </c>
      <c r="C13" s="37">
        <v>822367.79099999997</v>
      </c>
      <c r="D13" s="37">
        <v>973.08299999999997</v>
      </c>
      <c r="E13" s="37">
        <v>972.97199999999998</v>
      </c>
      <c r="F13" s="33" t="s">
        <v>168</v>
      </c>
      <c r="G13" s="36">
        <v>-0.111</v>
      </c>
      <c r="H13" s="9">
        <f>ABS(Table3[[#This Row],[DeltaZ]])</f>
        <v>0.111</v>
      </c>
      <c r="I13" s="12"/>
      <c r="J13" s="42" t="s">
        <v>117</v>
      </c>
      <c r="K13" s="37">
        <v>488668.60399999999</v>
      </c>
      <c r="L13" s="37">
        <v>822367.79099999997</v>
      </c>
      <c r="M13" s="37">
        <v>973.08299999999997</v>
      </c>
      <c r="N13" s="37">
        <v>972.98500000000001</v>
      </c>
      <c r="O13" s="9" t="s">
        <v>168</v>
      </c>
      <c r="P13" s="8">
        <f>Table37[[#This Row],[DEMZ]]-Table37[[#This Row],[KnownZ]]</f>
        <v>-9.7999999999956344E-2</v>
      </c>
      <c r="Q13" s="9">
        <f>ABS(Table37[[#This Row],[DeltaZ]])</f>
        <v>9.7999999999956344E-2</v>
      </c>
      <c r="R13" s="12"/>
      <c r="S13" s="32"/>
      <c r="T13" s="23"/>
      <c r="U13" s="23"/>
      <c r="V13" s="23"/>
      <c r="W13" s="23"/>
      <c r="X13" s="23"/>
      <c r="Y13" s="23"/>
      <c r="Z13" s="23"/>
    </row>
    <row r="14" spans="1:28" x14ac:dyDescent="0.25">
      <c r="A14" s="36" t="s">
        <v>118</v>
      </c>
      <c r="B14" s="37">
        <v>537623.701</v>
      </c>
      <c r="C14" s="37">
        <v>795762.679</v>
      </c>
      <c r="D14" s="37">
        <v>352.2</v>
      </c>
      <c r="E14" s="37">
        <v>352.45800000000003</v>
      </c>
      <c r="F14" s="33" t="s">
        <v>168</v>
      </c>
      <c r="G14" s="36">
        <v>0.25800000000000001</v>
      </c>
      <c r="H14" s="9">
        <f>ABS(Table3[[#This Row],[DeltaZ]])</f>
        <v>0.25800000000000001</v>
      </c>
      <c r="I14" s="12"/>
      <c r="J14" s="42" t="s">
        <v>118</v>
      </c>
      <c r="K14" s="37">
        <v>537623.701</v>
      </c>
      <c r="L14" s="37">
        <v>795762.679</v>
      </c>
      <c r="M14" s="37">
        <v>352.2</v>
      </c>
      <c r="N14" s="37">
        <v>352.49700000000001</v>
      </c>
      <c r="O14" s="9" t="s">
        <v>168</v>
      </c>
      <c r="P14" s="8">
        <f>Table37[[#This Row],[DEMZ]]-Table37[[#This Row],[KnownZ]]</f>
        <v>0.29700000000002547</v>
      </c>
      <c r="Q14" s="9">
        <f>ABS(Table37[[#This Row],[DeltaZ]])</f>
        <v>0.29700000000002547</v>
      </c>
      <c r="R14" s="12"/>
      <c r="S14" s="32"/>
      <c r="T14" s="23"/>
      <c r="U14" s="23"/>
      <c r="V14" s="23"/>
      <c r="W14" s="23"/>
      <c r="X14" s="12"/>
      <c r="Y14" s="23"/>
      <c r="Z14" s="23"/>
    </row>
    <row r="15" spans="1:28" x14ac:dyDescent="0.25">
      <c r="A15" s="36" t="s">
        <v>119</v>
      </c>
      <c r="B15" s="37">
        <v>550854.40599999996</v>
      </c>
      <c r="C15" s="37">
        <v>773781.71900000004</v>
      </c>
      <c r="D15" s="37">
        <v>180.78800000000001</v>
      </c>
      <c r="E15" s="37">
        <v>180.798</v>
      </c>
      <c r="F15" s="33" t="s">
        <v>168</v>
      </c>
      <c r="G15" s="36">
        <v>0.01</v>
      </c>
      <c r="H15" s="9">
        <f>ABS(Table3[[#This Row],[DeltaZ]])</f>
        <v>0.01</v>
      </c>
      <c r="I15" s="12"/>
      <c r="J15" s="42" t="s">
        <v>119</v>
      </c>
      <c r="K15" s="37">
        <v>550854.40599999996</v>
      </c>
      <c r="L15" s="37">
        <v>773781.71900000004</v>
      </c>
      <c r="M15" s="37">
        <v>180.78800000000001</v>
      </c>
      <c r="N15" s="37">
        <v>180.79400000000001</v>
      </c>
      <c r="O15" s="9" t="s">
        <v>168</v>
      </c>
      <c r="P15" s="8">
        <f>Table37[[#This Row],[DEMZ]]-Table37[[#This Row],[KnownZ]]</f>
        <v>6.0000000000002274E-3</v>
      </c>
      <c r="Q15" s="9">
        <f>ABS(Table37[[#This Row],[DeltaZ]])</f>
        <v>6.0000000000002274E-3</v>
      </c>
      <c r="R15" s="12"/>
      <c r="S15" s="32"/>
      <c r="T15" s="23"/>
      <c r="U15" s="23"/>
      <c r="V15" s="23"/>
      <c r="W15" s="23"/>
      <c r="X15" s="12"/>
      <c r="Y15" s="23"/>
      <c r="Z15" s="23"/>
    </row>
    <row r="16" spans="1:28" x14ac:dyDescent="0.25">
      <c r="A16" s="36" t="s">
        <v>120</v>
      </c>
      <c r="B16" s="37">
        <v>550813.27500000002</v>
      </c>
      <c r="C16" s="37">
        <v>773722.3</v>
      </c>
      <c r="D16" s="37">
        <v>181.202</v>
      </c>
      <c r="E16" s="37">
        <v>181.21299999999999</v>
      </c>
      <c r="F16" s="33" t="s">
        <v>168</v>
      </c>
      <c r="G16" s="36">
        <v>1.0999999999999999E-2</v>
      </c>
      <c r="H16" s="9">
        <f>ABS(Table3[[#This Row],[DeltaZ]])</f>
        <v>1.0999999999999999E-2</v>
      </c>
      <c r="I16" s="12"/>
      <c r="J16" s="42" t="s">
        <v>120</v>
      </c>
      <c r="K16" s="37">
        <v>550813.27500000002</v>
      </c>
      <c r="L16" s="37">
        <v>773722.3</v>
      </c>
      <c r="M16" s="37">
        <v>181.202</v>
      </c>
      <c r="N16" s="37">
        <v>181.23599999999999</v>
      </c>
      <c r="O16" s="9" t="s">
        <v>168</v>
      </c>
      <c r="P16" s="8">
        <f>Table37[[#This Row],[DEMZ]]-Table37[[#This Row],[KnownZ]]</f>
        <v>3.3999999999991815E-2</v>
      </c>
      <c r="Q16" s="9">
        <f>ABS(Table37[[#This Row],[DeltaZ]])</f>
        <v>3.3999999999991815E-2</v>
      </c>
      <c r="R16" s="12"/>
      <c r="S16" s="32"/>
      <c r="T16" s="23"/>
      <c r="U16" s="23"/>
      <c r="V16" s="23"/>
      <c r="W16" s="23"/>
      <c r="X16" s="12"/>
      <c r="Y16" s="23"/>
      <c r="Z16" s="23"/>
    </row>
    <row r="17" spans="1:26" x14ac:dyDescent="0.25">
      <c r="A17" s="36" t="s">
        <v>121</v>
      </c>
      <c r="B17" s="37">
        <v>574458.679</v>
      </c>
      <c r="C17" s="37">
        <v>762433.223</v>
      </c>
      <c r="D17" s="37">
        <v>490.02</v>
      </c>
      <c r="E17" s="37">
        <v>489.86</v>
      </c>
      <c r="F17" s="33" t="s">
        <v>168</v>
      </c>
      <c r="G17" s="36">
        <v>-0.16</v>
      </c>
      <c r="H17" s="9">
        <f>ABS(Table3[[#This Row],[DeltaZ]])</f>
        <v>0.16</v>
      </c>
      <c r="I17" s="12"/>
      <c r="J17" s="42" t="s">
        <v>121</v>
      </c>
      <c r="K17" s="37">
        <v>574458.679</v>
      </c>
      <c r="L17" s="37">
        <v>762433.223</v>
      </c>
      <c r="M17" s="37">
        <v>490.02</v>
      </c>
      <c r="N17" s="37">
        <v>489.83600000000001</v>
      </c>
      <c r="O17" s="9" t="s">
        <v>168</v>
      </c>
      <c r="P17" s="8">
        <f>Table37[[#This Row],[DEMZ]]-Table37[[#This Row],[KnownZ]]</f>
        <v>-0.18399999999996908</v>
      </c>
      <c r="Q17" s="9">
        <f>ABS(Table37[[#This Row],[DeltaZ]])</f>
        <v>0.18399999999996908</v>
      </c>
      <c r="R17" s="12"/>
      <c r="S17" s="32"/>
      <c r="T17" s="23"/>
      <c r="U17" s="23"/>
      <c r="V17" s="23"/>
      <c r="W17" s="23"/>
      <c r="X17" s="23"/>
      <c r="Y17" s="23"/>
      <c r="Z17" s="23"/>
    </row>
    <row r="18" spans="1:26" x14ac:dyDescent="0.25">
      <c r="A18" s="36" t="s">
        <v>122</v>
      </c>
      <c r="B18" s="37">
        <v>507346.353</v>
      </c>
      <c r="C18" s="37">
        <v>710130.1</v>
      </c>
      <c r="D18" s="37">
        <v>380.16800000000001</v>
      </c>
      <c r="E18" s="37">
        <v>379.84899999999999</v>
      </c>
      <c r="F18" s="33" t="s">
        <v>168</v>
      </c>
      <c r="G18" s="36">
        <v>-0.31900000000000001</v>
      </c>
      <c r="H18" s="9">
        <f>ABS(Table3[[#This Row],[DeltaZ]])</f>
        <v>0.31900000000000001</v>
      </c>
      <c r="I18" s="12"/>
      <c r="J18" s="42" t="s">
        <v>122</v>
      </c>
      <c r="K18" s="37">
        <v>507346.353</v>
      </c>
      <c r="L18" s="37">
        <v>710130.1</v>
      </c>
      <c r="M18" s="37">
        <v>380.16800000000001</v>
      </c>
      <c r="N18" s="37">
        <v>379.87599999999998</v>
      </c>
      <c r="O18" s="9" t="s">
        <v>168</v>
      </c>
      <c r="P18" s="8">
        <f>Table37[[#This Row],[DEMZ]]-Table37[[#This Row],[KnownZ]]</f>
        <v>-0.29200000000003001</v>
      </c>
      <c r="Q18" s="9">
        <f>ABS(Table37[[#This Row],[DeltaZ]])</f>
        <v>0.29200000000003001</v>
      </c>
      <c r="R18" s="12"/>
      <c r="S18" s="32"/>
      <c r="T18" s="23"/>
      <c r="U18" s="23"/>
      <c r="V18" s="23"/>
      <c r="W18" s="23"/>
      <c r="X18" s="23"/>
      <c r="Y18" s="23"/>
      <c r="Z18" s="23"/>
    </row>
    <row r="19" spans="1:26" x14ac:dyDescent="0.25">
      <c r="A19" s="36" t="s">
        <v>123</v>
      </c>
      <c r="B19" s="37">
        <v>461085.75300000003</v>
      </c>
      <c r="C19" s="37">
        <v>714967.06400000001</v>
      </c>
      <c r="D19" s="37">
        <v>839.91899999999998</v>
      </c>
      <c r="E19" s="37">
        <v>840.23900000000003</v>
      </c>
      <c r="F19" s="33" t="s">
        <v>168</v>
      </c>
      <c r="G19" s="36">
        <v>0.32</v>
      </c>
      <c r="H19" s="9">
        <f>ABS(Table3[[#This Row],[DeltaZ]])</f>
        <v>0.32</v>
      </c>
      <c r="I19" s="12"/>
      <c r="J19" s="42" t="s">
        <v>123</v>
      </c>
      <c r="K19" s="37">
        <v>461085.75300000003</v>
      </c>
      <c r="L19" s="37">
        <v>714967.06400000001</v>
      </c>
      <c r="M19" s="37">
        <v>839.91899999999998</v>
      </c>
      <c r="N19" s="37">
        <v>840.24800000000005</v>
      </c>
      <c r="O19" s="9" t="s">
        <v>168</v>
      </c>
      <c r="P19" s="8">
        <f>Table37[[#This Row],[DEMZ]]-Table37[[#This Row],[KnownZ]]</f>
        <v>0.32900000000006457</v>
      </c>
      <c r="Q19" s="9">
        <f>ABS(Table37[[#This Row],[DeltaZ]])</f>
        <v>0.32900000000006457</v>
      </c>
      <c r="R19" s="12"/>
      <c r="S19" s="32"/>
      <c r="T19" s="23"/>
      <c r="U19" s="23"/>
      <c r="V19" s="23"/>
      <c r="W19" s="23"/>
      <c r="X19" s="23"/>
      <c r="Y19" s="23"/>
      <c r="Z19" s="23"/>
    </row>
    <row r="20" spans="1:26" x14ac:dyDescent="0.25">
      <c r="A20" s="36" t="s">
        <v>124</v>
      </c>
      <c r="B20" s="37">
        <v>406947.05300000001</v>
      </c>
      <c r="C20" s="37">
        <v>759746.83799999999</v>
      </c>
      <c r="D20" s="37">
        <v>718.73099999999999</v>
      </c>
      <c r="E20" s="37">
        <v>718.43299999999999</v>
      </c>
      <c r="F20" s="33" t="s">
        <v>168</v>
      </c>
      <c r="G20" s="36">
        <v>-0.29799999999999999</v>
      </c>
      <c r="H20" s="9">
        <f>ABS(Table3[[#This Row],[DeltaZ]])</f>
        <v>0.29799999999999999</v>
      </c>
      <c r="I20" s="12"/>
      <c r="J20" s="42" t="s">
        <v>124</v>
      </c>
      <c r="K20" s="37">
        <v>406947.05300000001</v>
      </c>
      <c r="L20" s="37">
        <v>759746.83799999999</v>
      </c>
      <c r="M20" s="37">
        <v>718.73099999999999</v>
      </c>
      <c r="N20" s="37">
        <v>718.43499999999995</v>
      </c>
      <c r="O20" s="9" t="s">
        <v>168</v>
      </c>
      <c r="P20" s="8">
        <f>Table37[[#This Row],[DEMZ]]-Table37[[#This Row],[KnownZ]]</f>
        <v>-0.29600000000004911</v>
      </c>
      <c r="Q20" s="9">
        <f>ABS(Table37[[#This Row],[DeltaZ]])</f>
        <v>0.29600000000004911</v>
      </c>
      <c r="R20" s="12"/>
      <c r="S20" s="32"/>
      <c r="T20" s="23"/>
      <c r="U20" s="23"/>
      <c r="V20" s="23"/>
      <c r="W20" s="23"/>
      <c r="X20" s="12"/>
      <c r="Y20" s="23"/>
      <c r="Z20" s="23"/>
    </row>
    <row r="21" spans="1:26" x14ac:dyDescent="0.25">
      <c r="A21" s="36" t="s">
        <v>125</v>
      </c>
      <c r="B21" s="37">
        <v>406990.886</v>
      </c>
      <c r="C21" s="37">
        <v>759776.06900000002</v>
      </c>
      <c r="D21" s="37">
        <v>715.69299999999998</v>
      </c>
      <c r="E21" s="37">
        <v>715.39700000000005</v>
      </c>
      <c r="F21" s="33" t="s">
        <v>168</v>
      </c>
      <c r="G21" s="36">
        <v>-0.29599999999999999</v>
      </c>
      <c r="H21" s="9">
        <f>ABS(Table3[[#This Row],[DeltaZ]])</f>
        <v>0.29599999999999999</v>
      </c>
      <c r="I21" s="12"/>
      <c r="J21" s="42" t="s">
        <v>125</v>
      </c>
      <c r="K21" s="37">
        <v>406990.886</v>
      </c>
      <c r="L21" s="37">
        <v>759776.06900000002</v>
      </c>
      <c r="M21" s="37">
        <v>715.69299999999998</v>
      </c>
      <c r="N21" s="37">
        <v>715.39300000000003</v>
      </c>
      <c r="O21" s="9" t="s">
        <v>168</v>
      </c>
      <c r="P21" s="8">
        <f>Table37[[#This Row],[DEMZ]]-Table37[[#This Row],[KnownZ]]</f>
        <v>-0.29999999999995453</v>
      </c>
      <c r="Q21" s="9">
        <f>ABS(Table37[[#This Row],[DeltaZ]])</f>
        <v>0.29999999999995453</v>
      </c>
      <c r="R21" s="12"/>
      <c r="S21" s="32"/>
      <c r="T21" s="23"/>
      <c r="U21" s="23"/>
      <c r="V21" s="23"/>
      <c r="W21" s="23"/>
      <c r="X21" s="23"/>
      <c r="Y21" s="23"/>
      <c r="Z21" s="23"/>
    </row>
    <row r="22" spans="1:26" x14ac:dyDescent="0.25">
      <c r="A22" s="36" t="s">
        <v>126</v>
      </c>
      <c r="B22" s="37">
        <v>373688.848</v>
      </c>
      <c r="C22" s="37">
        <v>794536.446</v>
      </c>
      <c r="D22" s="37">
        <v>530.06399999999996</v>
      </c>
      <c r="E22" s="37">
        <v>530.15200000000004</v>
      </c>
      <c r="F22" s="33" t="s">
        <v>168</v>
      </c>
      <c r="G22" s="36">
        <v>8.7999999999999995E-2</v>
      </c>
      <c r="H22" s="9">
        <f>ABS(Table3[[#This Row],[DeltaZ]])</f>
        <v>8.7999999999999995E-2</v>
      </c>
      <c r="I22" s="12"/>
      <c r="J22" s="42" t="s">
        <v>126</v>
      </c>
      <c r="K22" s="37">
        <v>373688.848</v>
      </c>
      <c r="L22" s="37">
        <v>794536.446</v>
      </c>
      <c r="M22" s="37">
        <v>530.06399999999996</v>
      </c>
      <c r="N22" s="37">
        <v>530.13800000000003</v>
      </c>
      <c r="O22" s="9" t="s">
        <v>168</v>
      </c>
      <c r="P22" s="8">
        <f>Table37[[#This Row],[DEMZ]]-Table37[[#This Row],[KnownZ]]</f>
        <v>7.4000000000069122E-2</v>
      </c>
      <c r="Q22" s="9">
        <f>ABS(Table37[[#This Row],[DeltaZ]])</f>
        <v>7.4000000000069122E-2</v>
      </c>
      <c r="R22" s="12"/>
      <c r="S22" s="32"/>
      <c r="T22" s="23"/>
      <c r="U22" s="23"/>
      <c r="V22" s="23"/>
      <c r="W22" s="23"/>
      <c r="X22" s="23"/>
      <c r="Y22" s="23"/>
      <c r="Z22" s="23"/>
    </row>
    <row r="23" spans="1:26" x14ac:dyDescent="0.25">
      <c r="A23" s="36" t="s">
        <v>127</v>
      </c>
      <c r="B23" s="37">
        <v>373642.52799999999</v>
      </c>
      <c r="C23" s="37">
        <v>794582.16200000001</v>
      </c>
      <c r="D23" s="37">
        <v>526.678</v>
      </c>
      <c r="E23" s="37">
        <v>526.779</v>
      </c>
      <c r="F23" s="33" t="s">
        <v>168</v>
      </c>
      <c r="G23" s="36">
        <v>0.10100000000000001</v>
      </c>
      <c r="H23" s="9">
        <f>ABS(Table3[[#This Row],[DeltaZ]])</f>
        <v>0.10100000000000001</v>
      </c>
      <c r="I23" s="12"/>
      <c r="J23" s="42" t="s">
        <v>127</v>
      </c>
      <c r="K23" s="37">
        <v>373642.52799999999</v>
      </c>
      <c r="L23" s="37">
        <v>794582.16200000001</v>
      </c>
      <c r="M23" s="37">
        <v>526.678</v>
      </c>
      <c r="N23" s="37">
        <v>526.79499999999996</v>
      </c>
      <c r="O23" s="9" t="s">
        <v>168</v>
      </c>
      <c r="P23" s="9">
        <f>Table37[[#This Row],[DEMZ]]-Table37[[#This Row],[KnownZ]]</f>
        <v>0.1169999999999618</v>
      </c>
      <c r="Q23" s="9">
        <f>ABS(Table37[[#This Row],[DeltaZ]])</f>
        <v>0.1169999999999618</v>
      </c>
      <c r="R23" s="12"/>
      <c r="S23" s="32"/>
      <c r="T23" s="23"/>
      <c r="U23" s="23"/>
      <c r="V23" s="23"/>
      <c r="W23" s="23"/>
      <c r="X23" s="23"/>
      <c r="Y23" s="23"/>
      <c r="Z23" s="23"/>
    </row>
    <row r="24" spans="1:26" x14ac:dyDescent="0.25">
      <c r="A24" s="36" t="s">
        <v>128</v>
      </c>
      <c r="B24" s="37">
        <v>392518.72499999998</v>
      </c>
      <c r="C24" s="37">
        <v>854540.61600000004</v>
      </c>
      <c r="D24" s="37">
        <v>411.178</v>
      </c>
      <c r="E24" s="37">
        <v>410.822</v>
      </c>
      <c r="F24" s="33" t="s">
        <v>168</v>
      </c>
      <c r="G24" s="36">
        <v>-0.35599999999999998</v>
      </c>
      <c r="H24" s="9">
        <f>ABS(Table3[[#This Row],[DeltaZ]])</f>
        <v>0.35599999999999998</v>
      </c>
      <c r="I24" s="12"/>
      <c r="J24" s="42" t="s">
        <v>128</v>
      </c>
      <c r="K24" s="37">
        <v>392518.72499999998</v>
      </c>
      <c r="L24" s="37">
        <v>854540.61600000004</v>
      </c>
      <c r="M24" s="37">
        <v>411.178</v>
      </c>
      <c r="N24" s="37">
        <v>410.81200000000001</v>
      </c>
      <c r="O24" s="9" t="s">
        <v>168</v>
      </c>
      <c r="P24" s="9">
        <f>Table37[[#This Row],[DEMZ]]-Table37[[#This Row],[KnownZ]]</f>
        <v>-0.36599999999998545</v>
      </c>
      <c r="Q24" s="9">
        <f>ABS(Table37[[#This Row],[DeltaZ]])</f>
        <v>0.36599999999998545</v>
      </c>
      <c r="R24" s="12"/>
      <c r="S24" s="32"/>
      <c r="T24" s="23"/>
      <c r="U24" s="23"/>
      <c r="V24" s="23"/>
      <c r="W24" s="23"/>
      <c r="X24" s="23"/>
      <c r="Y24" s="23"/>
      <c r="Z24" s="12"/>
    </row>
    <row r="25" spans="1:26" x14ac:dyDescent="0.25">
      <c r="A25" s="36" t="s">
        <v>129</v>
      </c>
      <c r="B25" s="37">
        <v>392578.49699999997</v>
      </c>
      <c r="C25" s="37">
        <v>854581.02599999995</v>
      </c>
      <c r="D25" s="37">
        <v>411.39800000000002</v>
      </c>
      <c r="E25" s="37">
        <v>411.33300000000003</v>
      </c>
      <c r="F25" s="33" t="s">
        <v>168</v>
      </c>
      <c r="G25" s="36">
        <v>-6.5000000000000002E-2</v>
      </c>
      <c r="H25" s="9">
        <f>ABS(Table3[[#This Row],[DeltaZ]])</f>
        <v>6.5000000000000002E-2</v>
      </c>
      <c r="I25" s="12"/>
      <c r="J25" s="42" t="s">
        <v>129</v>
      </c>
      <c r="K25" s="37">
        <v>392578.49699999997</v>
      </c>
      <c r="L25" s="37">
        <v>854581.02599999995</v>
      </c>
      <c r="M25" s="37">
        <v>411.39800000000002</v>
      </c>
      <c r="N25" s="37">
        <v>411.334</v>
      </c>
      <c r="O25" s="9" t="s">
        <v>168</v>
      </c>
      <c r="P25" s="9">
        <f>Table37[[#This Row],[DEMZ]]-Table37[[#This Row],[KnownZ]]</f>
        <v>-6.4000000000021373E-2</v>
      </c>
      <c r="Q25" s="9">
        <f>ABS(Table37[[#This Row],[DeltaZ]])</f>
        <v>6.4000000000021373E-2</v>
      </c>
      <c r="R25" s="12"/>
      <c r="S25" s="32"/>
      <c r="T25" s="23"/>
      <c r="U25" s="23"/>
      <c r="V25" s="23"/>
      <c r="W25" s="23"/>
      <c r="X25" s="23"/>
      <c r="Y25" s="23"/>
      <c r="Z25" s="12"/>
    </row>
    <row r="26" spans="1:26" x14ac:dyDescent="0.25">
      <c r="A26" s="36" t="s">
        <v>130</v>
      </c>
      <c r="B26" s="37">
        <v>364214.56599999999</v>
      </c>
      <c r="C26" s="37">
        <v>816227.66700000002</v>
      </c>
      <c r="D26" s="37">
        <v>648.28499999999997</v>
      </c>
      <c r="E26" s="37">
        <v>648.55999999999995</v>
      </c>
      <c r="F26" s="33" t="s">
        <v>168</v>
      </c>
      <c r="G26" s="36">
        <v>0.27500000000000002</v>
      </c>
      <c r="H26" s="9">
        <f>ABS(Table3[[#This Row],[DeltaZ]])</f>
        <v>0.27500000000000002</v>
      </c>
      <c r="I26" s="12"/>
      <c r="J26" s="42" t="s">
        <v>130</v>
      </c>
      <c r="K26" s="37">
        <v>364214.56599999999</v>
      </c>
      <c r="L26" s="37">
        <v>816227.66700000002</v>
      </c>
      <c r="M26" s="37">
        <v>648.28499999999997</v>
      </c>
      <c r="N26" s="37">
        <v>648.56500000000005</v>
      </c>
      <c r="O26" s="9" t="s">
        <v>168</v>
      </c>
      <c r="P26" s="9">
        <f>Table37[[#This Row],[DEMZ]]-Table37[[#This Row],[KnownZ]]</f>
        <v>0.2800000000000864</v>
      </c>
      <c r="Q26" s="9">
        <f>ABS(Table37[[#This Row],[DeltaZ]])</f>
        <v>0.2800000000000864</v>
      </c>
      <c r="R26" s="12"/>
      <c r="S26" s="32"/>
      <c r="T26" s="23"/>
      <c r="U26" s="23"/>
      <c r="V26" s="23"/>
      <c r="W26" s="23"/>
      <c r="X26" s="23"/>
      <c r="Y26" s="23"/>
      <c r="Z26" s="12"/>
    </row>
    <row r="27" spans="1:26" x14ac:dyDescent="0.25">
      <c r="A27" s="36" t="s">
        <v>131</v>
      </c>
      <c r="B27" s="37">
        <v>364164.03899999999</v>
      </c>
      <c r="C27" s="37">
        <v>816128.75399999996</v>
      </c>
      <c r="D27" s="37">
        <v>645.17700000000002</v>
      </c>
      <c r="E27" s="37">
        <v>645.30700000000002</v>
      </c>
      <c r="F27" s="33" t="s">
        <v>168</v>
      </c>
      <c r="G27" s="36">
        <v>0.13</v>
      </c>
      <c r="H27" s="9">
        <f>ABS(Table3[[#This Row],[DeltaZ]])</f>
        <v>0.13</v>
      </c>
      <c r="I27" s="12"/>
      <c r="J27" s="42" t="s">
        <v>131</v>
      </c>
      <c r="K27" s="37">
        <v>364164.03899999999</v>
      </c>
      <c r="L27" s="37">
        <v>816128.75399999996</v>
      </c>
      <c r="M27" s="37">
        <v>645.17700000000002</v>
      </c>
      <c r="N27" s="37">
        <v>645.32399999999996</v>
      </c>
      <c r="O27" s="9" t="s">
        <v>168</v>
      </c>
      <c r="P27" s="9">
        <f>Table37[[#This Row],[DEMZ]]-Table37[[#This Row],[KnownZ]]</f>
        <v>0.14699999999993452</v>
      </c>
      <c r="Q27" s="9">
        <f>ABS(Table37[[#This Row],[DeltaZ]])</f>
        <v>0.14699999999993452</v>
      </c>
      <c r="R27" s="12"/>
      <c r="S27" s="32"/>
      <c r="T27" s="23"/>
      <c r="U27" s="23"/>
      <c r="V27" s="23"/>
      <c r="W27" s="23"/>
      <c r="X27" s="23"/>
      <c r="Y27" s="23"/>
      <c r="Z27" s="12"/>
    </row>
    <row r="28" spans="1:26" x14ac:dyDescent="0.25">
      <c r="A28" s="36" t="s">
        <v>132</v>
      </c>
      <c r="B28" s="37">
        <v>331445.70500000002</v>
      </c>
      <c r="C28" s="37">
        <v>794449.68799999997</v>
      </c>
      <c r="D28" s="37">
        <v>341.46199999999999</v>
      </c>
      <c r="E28" s="37">
        <v>341.54700000000003</v>
      </c>
      <c r="F28" s="33" t="s">
        <v>168</v>
      </c>
      <c r="G28" s="36">
        <v>8.5000000000000006E-2</v>
      </c>
      <c r="H28" s="9">
        <f>ABS(Table3[[#This Row],[DeltaZ]])</f>
        <v>8.5000000000000006E-2</v>
      </c>
      <c r="I28" s="12"/>
      <c r="J28" s="42" t="s">
        <v>132</v>
      </c>
      <c r="K28" s="37">
        <v>331445.70500000002</v>
      </c>
      <c r="L28" s="37">
        <v>794449.68799999997</v>
      </c>
      <c r="M28" s="37">
        <v>341.46199999999999</v>
      </c>
      <c r="N28" s="37">
        <v>341.53899999999999</v>
      </c>
      <c r="O28" s="9" t="s">
        <v>168</v>
      </c>
      <c r="P28" s="9">
        <f>Table37[[#This Row],[DEMZ]]-Table37[[#This Row],[KnownZ]]</f>
        <v>7.6999999999998181E-2</v>
      </c>
      <c r="Q28" s="9">
        <f>ABS(Table37[[#This Row],[DeltaZ]])</f>
        <v>7.6999999999998181E-2</v>
      </c>
      <c r="R28" s="12"/>
      <c r="S28" s="32"/>
      <c r="T28" s="23"/>
      <c r="U28" s="23"/>
      <c r="V28" s="23"/>
      <c r="W28" s="23"/>
      <c r="X28" s="23"/>
      <c r="Y28" s="23"/>
      <c r="Z28" s="12"/>
    </row>
    <row r="29" spans="1:26" x14ac:dyDescent="0.25">
      <c r="A29" s="36" t="s">
        <v>133</v>
      </c>
      <c r="B29" s="37">
        <v>399457.886</v>
      </c>
      <c r="C29" s="37">
        <v>767601.946</v>
      </c>
      <c r="D29" s="37">
        <v>576.78800000000001</v>
      </c>
      <c r="E29" s="37">
        <v>576.88099999999997</v>
      </c>
      <c r="F29" s="33" t="s">
        <v>168</v>
      </c>
      <c r="G29" s="36">
        <v>9.2999999999999999E-2</v>
      </c>
      <c r="H29" s="9">
        <f>ABS(Table3[[#This Row],[DeltaZ]])</f>
        <v>9.2999999999999999E-2</v>
      </c>
      <c r="I29" s="12"/>
      <c r="J29" s="42" t="s">
        <v>133</v>
      </c>
      <c r="K29" s="37">
        <v>399457.886</v>
      </c>
      <c r="L29" s="37">
        <v>767601.946</v>
      </c>
      <c r="M29" s="37">
        <v>576.78800000000001</v>
      </c>
      <c r="N29" s="37">
        <v>576.85900000000004</v>
      </c>
      <c r="O29" s="9" t="s">
        <v>168</v>
      </c>
      <c r="P29" s="9">
        <f>Table37[[#This Row],[DEMZ]]-Table37[[#This Row],[KnownZ]]</f>
        <v>7.1000000000026375E-2</v>
      </c>
      <c r="Q29" s="9">
        <f>ABS(Table37[[#This Row],[DeltaZ]])</f>
        <v>7.1000000000026375E-2</v>
      </c>
      <c r="R29" s="12"/>
      <c r="S29" s="32"/>
      <c r="T29" s="23"/>
      <c r="U29" s="23"/>
      <c r="V29" s="23"/>
      <c r="W29" s="23"/>
      <c r="X29" s="23"/>
      <c r="Y29" s="23"/>
      <c r="Z29" s="12"/>
    </row>
    <row r="30" spans="1:26" x14ac:dyDescent="0.25">
      <c r="A30" s="36" t="s">
        <v>134</v>
      </c>
      <c r="B30" s="37">
        <v>348202.45400000003</v>
      </c>
      <c r="C30" s="37">
        <v>732976.728</v>
      </c>
      <c r="D30" s="37">
        <v>404.08800000000002</v>
      </c>
      <c r="E30" s="37">
        <v>404.10599999999999</v>
      </c>
      <c r="F30" s="33" t="s">
        <v>168</v>
      </c>
      <c r="G30" s="36">
        <v>1.7999999999999999E-2</v>
      </c>
      <c r="H30" s="9">
        <f>ABS(Table3[[#This Row],[DeltaZ]])</f>
        <v>1.7999999999999999E-2</v>
      </c>
      <c r="I30" s="12"/>
      <c r="J30" s="42" t="s">
        <v>134</v>
      </c>
      <c r="K30" s="37">
        <v>348202.45400000003</v>
      </c>
      <c r="L30" s="37">
        <v>732976.728</v>
      </c>
      <c r="M30" s="37">
        <v>404.08800000000002</v>
      </c>
      <c r="N30" s="37">
        <v>404.101</v>
      </c>
      <c r="O30" s="9" t="s">
        <v>168</v>
      </c>
      <c r="P30" s="9">
        <f>Table37[[#This Row],[DEMZ]]-Table37[[#This Row],[KnownZ]]</f>
        <v>1.2999999999976808E-2</v>
      </c>
      <c r="Q30" s="9">
        <f>ABS(Table37[[#This Row],[DeltaZ]])</f>
        <v>1.2999999999976808E-2</v>
      </c>
      <c r="R30" s="12"/>
      <c r="S30" s="32"/>
      <c r="T30" s="23"/>
      <c r="U30" s="23"/>
      <c r="V30" s="23"/>
      <c r="W30" s="23"/>
      <c r="X30" s="23"/>
      <c r="Y30" s="23"/>
      <c r="Z30" s="12"/>
    </row>
    <row r="31" spans="1:26" x14ac:dyDescent="0.25">
      <c r="A31" s="36" t="s">
        <v>135</v>
      </c>
      <c r="B31" s="37">
        <v>354625.00699999998</v>
      </c>
      <c r="C31" s="37">
        <v>762935.81200000003</v>
      </c>
      <c r="D31" s="37">
        <v>518.76499999999999</v>
      </c>
      <c r="E31" s="37">
        <v>518.45100000000002</v>
      </c>
      <c r="F31" s="33" t="s">
        <v>168</v>
      </c>
      <c r="G31" s="36">
        <v>-0.314</v>
      </c>
      <c r="H31" s="9">
        <f>ABS(Table3[[#This Row],[DeltaZ]])</f>
        <v>0.314</v>
      </c>
      <c r="I31" s="12"/>
      <c r="J31" s="42" t="s">
        <v>135</v>
      </c>
      <c r="K31" s="37">
        <v>354625.00699999998</v>
      </c>
      <c r="L31" s="37">
        <v>762935.81200000003</v>
      </c>
      <c r="M31" s="37">
        <v>518.76499999999999</v>
      </c>
      <c r="N31" s="37">
        <v>518.46799999999996</v>
      </c>
      <c r="O31" s="9" t="s">
        <v>168</v>
      </c>
      <c r="P31" s="9">
        <f>Table37[[#This Row],[DEMZ]]-Table37[[#This Row],[KnownZ]]</f>
        <v>-0.29700000000002547</v>
      </c>
      <c r="Q31" s="9">
        <f>ABS(Table37[[#This Row],[DeltaZ]])</f>
        <v>0.29700000000002547</v>
      </c>
      <c r="R31" s="12"/>
      <c r="S31" s="32"/>
      <c r="T31" s="23"/>
      <c r="U31" s="23"/>
      <c r="V31" s="23"/>
      <c r="W31" s="23"/>
      <c r="X31" s="23"/>
      <c r="Y31" s="23"/>
      <c r="Z31" s="12"/>
    </row>
    <row r="32" spans="1:26" x14ac:dyDescent="0.25">
      <c r="A32" s="36" t="s">
        <v>136</v>
      </c>
      <c r="B32" s="37">
        <v>354601.25199999998</v>
      </c>
      <c r="C32" s="37">
        <v>762991.24800000002</v>
      </c>
      <c r="D32" s="37">
        <v>523.26400000000001</v>
      </c>
      <c r="E32" s="37">
        <v>523.44299999999998</v>
      </c>
      <c r="F32" s="33" t="s">
        <v>168</v>
      </c>
      <c r="G32" s="36">
        <v>0.17899999999999999</v>
      </c>
      <c r="H32" s="9">
        <f>ABS(Table3[[#This Row],[DeltaZ]])</f>
        <v>0.17899999999999999</v>
      </c>
      <c r="I32" s="12"/>
      <c r="J32" s="42" t="s">
        <v>136</v>
      </c>
      <c r="K32" s="37">
        <v>354601.25199999998</v>
      </c>
      <c r="L32" s="37">
        <v>762991.24800000002</v>
      </c>
      <c r="M32" s="37">
        <v>523.26400000000001</v>
      </c>
      <c r="N32" s="37">
        <v>523.38699999999994</v>
      </c>
      <c r="O32" s="9" t="s">
        <v>168</v>
      </c>
      <c r="P32" s="9">
        <f>Table37[[#This Row],[DEMZ]]-Table37[[#This Row],[KnownZ]]</f>
        <v>0.12299999999993361</v>
      </c>
      <c r="Q32" s="9">
        <f>ABS(Table37[[#This Row],[DeltaZ]])</f>
        <v>0.12299999999993361</v>
      </c>
      <c r="R32" s="12"/>
      <c r="S32" s="32"/>
      <c r="T32" s="23"/>
      <c r="U32" s="23"/>
      <c r="V32" s="23"/>
      <c r="W32" s="23"/>
      <c r="X32" s="23"/>
      <c r="Y32" s="23"/>
      <c r="Z32" s="12"/>
    </row>
    <row r="33" spans="1:26" x14ac:dyDescent="0.25">
      <c r="A33" s="36" t="s">
        <v>137</v>
      </c>
      <c r="B33" s="37">
        <v>385488.40700000001</v>
      </c>
      <c r="C33" s="37">
        <v>700652.04799999995</v>
      </c>
      <c r="D33" s="37">
        <v>941.56200000000001</v>
      </c>
      <c r="E33" s="37">
        <v>941.70399999999995</v>
      </c>
      <c r="F33" s="33" t="s">
        <v>168</v>
      </c>
      <c r="G33" s="36">
        <v>0.14199999999999999</v>
      </c>
      <c r="H33" s="33">
        <f>ABS(Table3[[#This Row],[DeltaZ]])</f>
        <v>0.14199999999999999</v>
      </c>
      <c r="I33" s="12"/>
      <c r="J33" s="42" t="s">
        <v>137</v>
      </c>
      <c r="K33" s="37">
        <v>385488.40700000001</v>
      </c>
      <c r="L33" s="37">
        <v>700652.04799999995</v>
      </c>
      <c r="M33" s="37">
        <v>941.56200000000001</v>
      </c>
      <c r="N33" s="37">
        <v>941.65200000000004</v>
      </c>
      <c r="O33" s="9" t="s">
        <v>168</v>
      </c>
      <c r="P33" s="9">
        <f>Table37[[#This Row],[DEMZ]]-Table37[[#This Row],[KnownZ]]</f>
        <v>9.0000000000031832E-2</v>
      </c>
      <c r="Q33" s="9">
        <f>ABS(Table37[[#This Row],[DeltaZ]])</f>
        <v>9.0000000000031832E-2</v>
      </c>
      <c r="R33" s="12"/>
      <c r="S33"/>
      <c r="T33"/>
      <c r="U33"/>
      <c r="V33"/>
      <c r="W33"/>
      <c r="X33"/>
      <c r="Y33"/>
      <c r="Z33" s="12"/>
    </row>
    <row r="34" spans="1:26" x14ac:dyDescent="0.25">
      <c r="A34" s="36" t="s">
        <v>138</v>
      </c>
      <c r="B34" s="37">
        <v>385402.76299999998</v>
      </c>
      <c r="C34" s="37">
        <v>700733.36399999994</v>
      </c>
      <c r="D34" s="37">
        <v>936.61800000000005</v>
      </c>
      <c r="E34" s="37">
        <v>936.76800000000003</v>
      </c>
      <c r="F34" s="33" t="s">
        <v>168</v>
      </c>
      <c r="G34" s="36">
        <v>0.15</v>
      </c>
      <c r="H34" s="33">
        <f>ABS(Table3[[#This Row],[DeltaZ]])</f>
        <v>0.15</v>
      </c>
      <c r="I34" s="12"/>
      <c r="J34" s="42" t="s">
        <v>138</v>
      </c>
      <c r="K34" s="37">
        <v>385402.76299999998</v>
      </c>
      <c r="L34" s="37">
        <v>700733.36399999994</v>
      </c>
      <c r="M34" s="37">
        <v>936.61800000000005</v>
      </c>
      <c r="N34" s="37">
        <v>936.75800000000004</v>
      </c>
      <c r="O34" s="9" t="s">
        <v>168</v>
      </c>
      <c r="P34" s="9">
        <f>Table37[[#This Row],[DEMZ]]-Table37[[#This Row],[KnownZ]]</f>
        <v>0.13999999999998636</v>
      </c>
      <c r="Q34" s="9">
        <f>ABS(Table37[[#This Row],[DeltaZ]])</f>
        <v>0.13999999999998636</v>
      </c>
      <c r="R34" s="12"/>
      <c r="S34"/>
      <c r="T34"/>
      <c r="U34"/>
      <c r="V34"/>
      <c r="W34"/>
      <c r="X34"/>
      <c r="Y34"/>
      <c r="Z34" s="12"/>
    </row>
    <row r="35" spans="1:26" x14ac:dyDescent="0.25">
      <c r="A35" s="36" t="s">
        <v>139</v>
      </c>
      <c r="B35" s="37">
        <v>438154.054</v>
      </c>
      <c r="C35" s="37">
        <v>696315.647</v>
      </c>
      <c r="D35" s="37">
        <v>522.678</v>
      </c>
      <c r="E35" s="37">
        <v>522.99699999999996</v>
      </c>
      <c r="F35" s="33" t="s">
        <v>168</v>
      </c>
      <c r="G35" s="36">
        <v>0.31900000000000001</v>
      </c>
      <c r="H35" s="33">
        <f>ABS(Table3[[#This Row],[DeltaZ]])</f>
        <v>0.31900000000000001</v>
      </c>
      <c r="I35" s="12"/>
      <c r="J35" s="42" t="s">
        <v>139</v>
      </c>
      <c r="K35" s="37">
        <v>438154.054</v>
      </c>
      <c r="L35" s="37">
        <v>696315.647</v>
      </c>
      <c r="M35" s="37">
        <v>522.678</v>
      </c>
      <c r="N35" s="37">
        <v>522.97199999999998</v>
      </c>
      <c r="O35" s="9" t="s">
        <v>168</v>
      </c>
      <c r="P35" s="9">
        <f>Table37[[#This Row],[DEMZ]]-Table37[[#This Row],[KnownZ]]</f>
        <v>0.29399999999998272</v>
      </c>
      <c r="Q35" s="9">
        <f>ABS(Table37[[#This Row],[DeltaZ]])</f>
        <v>0.29399999999998272</v>
      </c>
      <c r="R35" s="12"/>
      <c r="S35"/>
      <c r="T35"/>
      <c r="U35"/>
      <c r="V35"/>
      <c r="W35"/>
      <c r="X35"/>
      <c r="Y35"/>
      <c r="Z35" s="12"/>
    </row>
    <row r="36" spans="1:26" x14ac:dyDescent="0.25">
      <c r="A36" s="36" t="s">
        <v>140</v>
      </c>
      <c r="B36" s="37">
        <v>509620.79200000002</v>
      </c>
      <c r="C36" s="37">
        <v>647140.17599999998</v>
      </c>
      <c r="D36" s="37">
        <v>68.504000000000005</v>
      </c>
      <c r="E36" s="37">
        <v>68.129000000000005</v>
      </c>
      <c r="F36" s="33" t="s">
        <v>168</v>
      </c>
      <c r="G36" s="36">
        <v>-0.375</v>
      </c>
      <c r="H36" s="33">
        <f>ABS(Table3[[#This Row],[DeltaZ]])</f>
        <v>0.375</v>
      </c>
      <c r="I36" s="12"/>
      <c r="J36" s="42" t="s">
        <v>140</v>
      </c>
      <c r="K36" s="37">
        <v>509620.79200000002</v>
      </c>
      <c r="L36" s="37">
        <v>647140.17599999998</v>
      </c>
      <c r="M36" s="37">
        <v>68.504000000000005</v>
      </c>
      <c r="N36" s="37">
        <v>68.242999999999995</v>
      </c>
      <c r="O36" s="9" t="s">
        <v>168</v>
      </c>
      <c r="P36" s="9">
        <f>Table37[[#This Row],[DEMZ]]-Table37[[#This Row],[KnownZ]]</f>
        <v>-0.26100000000000989</v>
      </c>
      <c r="Q36" s="9">
        <f>ABS(Table37[[#This Row],[DeltaZ]])</f>
        <v>0.26100000000000989</v>
      </c>
      <c r="R36" s="12"/>
      <c r="S36"/>
      <c r="T36"/>
      <c r="U36"/>
      <c r="V36"/>
      <c r="W36"/>
      <c r="X36"/>
      <c r="Y36"/>
      <c r="Z36" s="12"/>
    </row>
    <row r="37" spans="1:26" x14ac:dyDescent="0.25">
      <c r="A37" s="36" t="s">
        <v>141</v>
      </c>
      <c r="B37" s="37">
        <v>509680.07799999998</v>
      </c>
      <c r="C37" s="37">
        <v>647222.32200000004</v>
      </c>
      <c r="D37" s="37">
        <v>66.683000000000007</v>
      </c>
      <c r="E37" s="37">
        <v>66.366</v>
      </c>
      <c r="F37" s="33" t="s">
        <v>168</v>
      </c>
      <c r="G37" s="36">
        <v>-0.317</v>
      </c>
      <c r="H37" s="33">
        <f>ABS(Table3[[#This Row],[DeltaZ]])</f>
        <v>0.317</v>
      </c>
      <c r="I37" s="12"/>
      <c r="J37" s="42" t="s">
        <v>141</v>
      </c>
      <c r="K37" s="37">
        <v>509680.07799999998</v>
      </c>
      <c r="L37" s="37">
        <v>647222.32200000004</v>
      </c>
      <c r="M37" s="37">
        <v>66.683000000000007</v>
      </c>
      <c r="N37" s="37">
        <v>66.429000000000002</v>
      </c>
      <c r="O37" s="9" t="s">
        <v>168</v>
      </c>
      <c r="P37" s="9">
        <f>Table37[[#This Row],[DEMZ]]-Table37[[#This Row],[KnownZ]]</f>
        <v>-0.25400000000000489</v>
      </c>
      <c r="Q37" s="9">
        <f>ABS(Table37[[#This Row],[DeltaZ]])</f>
        <v>0.25400000000000489</v>
      </c>
      <c r="R37" s="12"/>
      <c r="S37"/>
      <c r="T37"/>
      <c r="U37"/>
      <c r="V37"/>
      <c r="W37"/>
      <c r="X37"/>
      <c r="Y37"/>
      <c r="Z37" s="12"/>
    </row>
    <row r="38" spans="1:26" x14ac:dyDescent="0.25">
      <c r="A38" s="36" t="s">
        <v>142</v>
      </c>
      <c r="B38" s="37">
        <v>386908.08</v>
      </c>
      <c r="C38" s="37">
        <v>653135.70900000003</v>
      </c>
      <c r="D38" s="37">
        <v>337.34199999999998</v>
      </c>
      <c r="E38" s="37">
        <v>337.46300000000002</v>
      </c>
      <c r="F38" s="33" t="s">
        <v>168</v>
      </c>
      <c r="G38" s="36">
        <v>0.121</v>
      </c>
      <c r="H38" s="33">
        <f>ABS(Table3[[#This Row],[DeltaZ]])</f>
        <v>0.121</v>
      </c>
      <c r="I38" s="12"/>
      <c r="J38" s="42" t="s">
        <v>142</v>
      </c>
      <c r="K38" s="37">
        <v>386908.08</v>
      </c>
      <c r="L38" s="37">
        <v>653135.70900000003</v>
      </c>
      <c r="M38" s="37">
        <v>337.34199999999998</v>
      </c>
      <c r="N38" s="37">
        <v>337.517</v>
      </c>
      <c r="O38" s="9" t="s">
        <v>168</v>
      </c>
      <c r="P38" s="9">
        <f>Table37[[#This Row],[DEMZ]]-Table37[[#This Row],[KnownZ]]</f>
        <v>0.17500000000001137</v>
      </c>
      <c r="Q38" s="9">
        <f>ABS(Table37[[#This Row],[DeltaZ]])</f>
        <v>0.17500000000001137</v>
      </c>
      <c r="R38" s="12"/>
      <c r="S38"/>
      <c r="T38"/>
      <c r="U38"/>
      <c r="V38"/>
      <c r="W38"/>
      <c r="X38"/>
      <c r="Y38"/>
      <c r="Z38" s="12"/>
    </row>
    <row r="39" spans="1:26" x14ac:dyDescent="0.25">
      <c r="A39" s="36" t="s">
        <v>143</v>
      </c>
      <c r="B39" s="37">
        <v>313840.19799999997</v>
      </c>
      <c r="C39" s="37">
        <v>692651.41200000001</v>
      </c>
      <c r="D39" s="37">
        <v>434.13299999999998</v>
      </c>
      <c r="E39" s="37">
        <v>433.92899999999997</v>
      </c>
      <c r="F39" s="33" t="s">
        <v>168</v>
      </c>
      <c r="G39" s="36">
        <v>-0.20399999999999999</v>
      </c>
      <c r="H39" s="33">
        <f>ABS(Table3[[#This Row],[DeltaZ]])</f>
        <v>0.20399999999999999</v>
      </c>
      <c r="J39" s="42" t="s">
        <v>143</v>
      </c>
      <c r="K39" s="37">
        <v>313840.19799999997</v>
      </c>
      <c r="L39" s="37">
        <v>692651.41200000001</v>
      </c>
      <c r="M39" s="37">
        <v>434.13299999999998</v>
      </c>
      <c r="N39" s="37">
        <v>433.92</v>
      </c>
      <c r="O39" s="9" t="s">
        <v>168</v>
      </c>
      <c r="P39" s="9">
        <f>Table37[[#This Row],[DEMZ]]-Table37[[#This Row],[KnownZ]]</f>
        <v>-0.21299999999996544</v>
      </c>
      <c r="Q39" s="9">
        <f>ABS(Table37[[#This Row],[DeltaZ]])</f>
        <v>0.21299999999996544</v>
      </c>
      <c r="S39"/>
      <c r="T39"/>
      <c r="U39"/>
      <c r="V39"/>
      <c r="W39"/>
      <c r="X39"/>
      <c r="Y39"/>
    </row>
    <row r="40" spans="1:26" x14ac:dyDescent="0.25">
      <c r="A40" s="36" t="s">
        <v>144</v>
      </c>
      <c r="B40" s="37">
        <v>322993.00699999998</v>
      </c>
      <c r="C40" s="37">
        <v>637300.24899999995</v>
      </c>
      <c r="D40" s="37">
        <v>204.416</v>
      </c>
      <c r="E40" s="37">
        <v>204.06700000000001</v>
      </c>
      <c r="F40" s="33" t="s">
        <v>168</v>
      </c>
      <c r="G40" s="36">
        <v>-0.34899999999999998</v>
      </c>
      <c r="H40" s="33">
        <f>ABS(Table3[[#This Row],[DeltaZ]])</f>
        <v>0.34899999999999998</v>
      </c>
      <c r="J40" s="42" t="s">
        <v>144</v>
      </c>
      <c r="K40" s="37">
        <v>322993.00699999998</v>
      </c>
      <c r="L40" s="37">
        <v>637300.24899999995</v>
      </c>
      <c r="M40" s="37">
        <v>204.416</v>
      </c>
      <c r="N40" s="37">
        <v>204.13300000000001</v>
      </c>
      <c r="O40" s="9" t="s">
        <v>168</v>
      </c>
      <c r="P40" s="9">
        <f>Table37[[#This Row],[DEMZ]]-Table37[[#This Row],[KnownZ]]</f>
        <v>-0.28299999999998704</v>
      </c>
      <c r="Q40" s="9">
        <f>ABS(Table37[[#This Row],[DeltaZ]])</f>
        <v>0.28299999999998704</v>
      </c>
    </row>
    <row r="41" spans="1:26" x14ac:dyDescent="0.25">
      <c r="A41" s="36" t="s">
        <v>145</v>
      </c>
      <c r="B41" s="37">
        <v>362793.935</v>
      </c>
      <c r="C41" s="37">
        <v>623106.58600000001</v>
      </c>
      <c r="D41" s="37">
        <v>528.44399999999996</v>
      </c>
      <c r="E41" s="37">
        <v>528.45500000000004</v>
      </c>
      <c r="F41" s="33" t="s">
        <v>168</v>
      </c>
      <c r="G41" s="36">
        <v>1.0999999999999999E-2</v>
      </c>
      <c r="H41" s="33">
        <f>ABS(Table3[[#This Row],[DeltaZ]])</f>
        <v>1.0999999999999999E-2</v>
      </c>
      <c r="J41" s="42" t="s">
        <v>145</v>
      </c>
      <c r="K41" s="37">
        <v>362793.935</v>
      </c>
      <c r="L41" s="37">
        <v>623106.58600000001</v>
      </c>
      <c r="M41" s="37">
        <v>528.44399999999996</v>
      </c>
      <c r="N41" s="37">
        <v>528.45899999999995</v>
      </c>
      <c r="O41" s="9" t="s">
        <v>168</v>
      </c>
      <c r="P41" s="9">
        <f>Table37[[#This Row],[DEMZ]]-Table37[[#This Row],[KnownZ]]</f>
        <v>1.4999999999986358E-2</v>
      </c>
      <c r="Q41" s="9">
        <f>ABS(Table37[[#This Row],[DeltaZ]])</f>
        <v>1.4999999999986358E-2</v>
      </c>
    </row>
    <row r="42" spans="1:26" x14ac:dyDescent="0.25">
      <c r="A42" s="36" t="s">
        <v>146</v>
      </c>
      <c r="B42" s="37">
        <v>362713.64899999998</v>
      </c>
      <c r="C42" s="37">
        <v>587208.46200000006</v>
      </c>
      <c r="D42" s="37">
        <v>219.43700000000001</v>
      </c>
      <c r="E42" s="37">
        <v>219.57</v>
      </c>
      <c r="F42" s="33" t="s">
        <v>168</v>
      </c>
      <c r="G42" s="36">
        <v>0.13300000000000001</v>
      </c>
      <c r="H42" s="33">
        <f>ABS(Table3[[#This Row],[DeltaZ]])</f>
        <v>0.13300000000000001</v>
      </c>
      <c r="J42" s="42" t="s">
        <v>146</v>
      </c>
      <c r="K42" s="37">
        <v>362713.64899999998</v>
      </c>
      <c r="L42" s="37">
        <v>587208.46200000006</v>
      </c>
      <c r="M42" s="37">
        <v>219.43700000000001</v>
      </c>
      <c r="N42" s="37">
        <v>219.58</v>
      </c>
      <c r="O42" s="9" t="s">
        <v>168</v>
      </c>
      <c r="P42" s="9">
        <f>Table37[[#This Row],[DEMZ]]-Table37[[#This Row],[KnownZ]]</f>
        <v>0.14300000000000068</v>
      </c>
      <c r="Q42" s="9">
        <f>ABS(Table37[[#This Row],[DeltaZ]])</f>
        <v>0.14300000000000068</v>
      </c>
    </row>
    <row r="43" spans="1:26" x14ac:dyDescent="0.25">
      <c r="A43" s="36" t="s">
        <v>147</v>
      </c>
      <c r="B43" s="37">
        <v>380467.984</v>
      </c>
      <c r="C43" s="37">
        <v>583838.68000000005</v>
      </c>
      <c r="D43" s="37">
        <v>206.45099999999999</v>
      </c>
      <c r="E43" s="37">
        <v>206.71199999999999</v>
      </c>
      <c r="F43" s="33" t="s">
        <v>168</v>
      </c>
      <c r="G43" s="36">
        <v>0.26100000000000001</v>
      </c>
      <c r="H43" s="33">
        <f>ABS(Table3[[#This Row],[DeltaZ]])</f>
        <v>0.26100000000000001</v>
      </c>
      <c r="J43" s="42" t="s">
        <v>147</v>
      </c>
      <c r="K43" s="37">
        <v>380467.984</v>
      </c>
      <c r="L43" s="37">
        <v>583838.68000000005</v>
      </c>
      <c r="M43" s="37">
        <v>206.45099999999999</v>
      </c>
      <c r="N43" s="37">
        <v>206.768</v>
      </c>
      <c r="O43" s="9" t="s">
        <v>168</v>
      </c>
      <c r="P43" s="9">
        <f>Table37[[#This Row],[DEMZ]]-Table37[[#This Row],[KnownZ]]</f>
        <v>0.31700000000000728</v>
      </c>
      <c r="Q43" s="9">
        <f>ABS(Table37[[#This Row],[DeltaZ]])</f>
        <v>0.31700000000000728</v>
      </c>
    </row>
    <row r="44" spans="1:26" x14ac:dyDescent="0.25">
      <c r="A44" s="36" t="s">
        <v>148</v>
      </c>
      <c r="B44" s="37">
        <v>444298.12900000002</v>
      </c>
      <c r="C44" s="37">
        <v>625314.85499999998</v>
      </c>
      <c r="D44" s="37">
        <v>47.825000000000003</v>
      </c>
      <c r="E44" s="37">
        <v>48.040999999999997</v>
      </c>
      <c r="F44" s="33" t="s">
        <v>168</v>
      </c>
      <c r="G44" s="36">
        <v>0.216</v>
      </c>
      <c r="H44" s="33">
        <f>ABS(Table3[[#This Row],[DeltaZ]])</f>
        <v>0.216</v>
      </c>
      <c r="J44" s="42" t="s">
        <v>148</v>
      </c>
      <c r="K44" s="37">
        <v>444298.12900000002</v>
      </c>
      <c r="L44" s="37">
        <v>625314.85499999998</v>
      </c>
      <c r="M44" s="37">
        <v>47.825000000000003</v>
      </c>
      <c r="N44" s="37">
        <v>48.037999999999997</v>
      </c>
      <c r="O44" s="9" t="s">
        <v>168</v>
      </c>
      <c r="P44" s="9">
        <f>Table37[[#This Row],[DEMZ]]-Table37[[#This Row],[KnownZ]]</f>
        <v>0.21299999999999386</v>
      </c>
      <c r="Q44" s="9">
        <f>ABS(Table37[[#This Row],[DeltaZ]])</f>
        <v>0.21299999999999386</v>
      </c>
    </row>
    <row r="45" spans="1:26" x14ac:dyDescent="0.25">
      <c r="A45" s="36" t="s">
        <v>149</v>
      </c>
      <c r="B45" s="37">
        <v>444179.76799999998</v>
      </c>
      <c r="C45" s="37">
        <v>625282.79099999997</v>
      </c>
      <c r="D45" s="37">
        <v>48.265999999999998</v>
      </c>
      <c r="E45" s="37">
        <v>48.631</v>
      </c>
      <c r="F45" s="33" t="s">
        <v>168</v>
      </c>
      <c r="G45" s="36">
        <v>0.36499999999999999</v>
      </c>
      <c r="H45" s="33">
        <f>ABS(Table3[[#This Row],[DeltaZ]])</f>
        <v>0.36499999999999999</v>
      </c>
      <c r="J45" s="42" t="s">
        <v>149</v>
      </c>
      <c r="K45" s="37">
        <v>444179.76799999998</v>
      </c>
      <c r="L45" s="37">
        <v>625282.79099999997</v>
      </c>
      <c r="M45" s="37">
        <v>48.265999999999998</v>
      </c>
      <c r="N45" s="37">
        <v>48.582000000000001</v>
      </c>
      <c r="O45" s="9" t="s">
        <v>168</v>
      </c>
      <c r="P45" s="9">
        <f>Table37[[#This Row],[DEMZ]]-Table37[[#This Row],[KnownZ]]</f>
        <v>0.3160000000000025</v>
      </c>
      <c r="Q45" s="9">
        <f>ABS(Table37[[#This Row],[DeltaZ]])</f>
        <v>0.3160000000000025</v>
      </c>
    </row>
    <row r="46" spans="1:26" x14ac:dyDescent="0.25">
      <c r="A46" s="36" t="s">
        <v>150</v>
      </c>
      <c r="B46" s="37">
        <v>459163.364</v>
      </c>
      <c r="C46" s="37">
        <v>609449.37399999995</v>
      </c>
      <c r="D46" s="37">
        <v>61.973999999999997</v>
      </c>
      <c r="E46" s="37">
        <v>61.965000000000003</v>
      </c>
      <c r="F46" s="33" t="s">
        <v>168</v>
      </c>
      <c r="G46" s="36">
        <v>-8.9999999999999993E-3</v>
      </c>
      <c r="H46" s="33">
        <f>ABS(Table3[[#This Row],[DeltaZ]])</f>
        <v>8.9999999999999993E-3</v>
      </c>
      <c r="J46" s="42" t="s">
        <v>150</v>
      </c>
      <c r="K46" s="37">
        <v>459163.364</v>
      </c>
      <c r="L46" s="37">
        <v>609449.37399999995</v>
      </c>
      <c r="M46" s="37">
        <v>61.973999999999997</v>
      </c>
      <c r="N46" s="37">
        <v>61.997999999999998</v>
      </c>
      <c r="O46" s="9" t="s">
        <v>168</v>
      </c>
      <c r="P46" s="9">
        <f>Table37[[#This Row],[DEMZ]]-Table37[[#This Row],[KnownZ]]</f>
        <v>2.4000000000000909E-2</v>
      </c>
      <c r="Q46" s="9">
        <f>ABS(Table37[[#This Row],[DeltaZ]])</f>
        <v>2.4000000000000909E-2</v>
      </c>
    </row>
    <row r="47" spans="1:26" x14ac:dyDescent="0.25">
      <c r="A47" s="36" t="s">
        <v>151</v>
      </c>
      <c r="B47" s="37">
        <v>430329.26799999998</v>
      </c>
      <c r="C47" s="37">
        <v>561469.44999999995</v>
      </c>
      <c r="D47" s="37">
        <v>251.797</v>
      </c>
      <c r="E47" s="37">
        <v>251.58799999999999</v>
      </c>
      <c r="F47" s="33" t="s">
        <v>168</v>
      </c>
      <c r="G47" s="36">
        <v>-0.20899999999999999</v>
      </c>
      <c r="H47" s="33">
        <f>ABS(Table3[[#This Row],[DeltaZ]])</f>
        <v>0.20899999999999999</v>
      </c>
      <c r="J47" s="42" t="s">
        <v>151</v>
      </c>
      <c r="K47" s="37">
        <v>430329.26799999998</v>
      </c>
      <c r="L47" s="37">
        <v>561469.44999999995</v>
      </c>
      <c r="M47" s="37">
        <v>251.797</v>
      </c>
      <c r="N47" s="37">
        <v>251.59899999999999</v>
      </c>
      <c r="O47" s="9" t="s">
        <v>168</v>
      </c>
      <c r="P47" s="9">
        <f>Table37[[#This Row],[DEMZ]]-Table37[[#This Row],[KnownZ]]</f>
        <v>-0.1980000000000075</v>
      </c>
      <c r="Q47" s="9">
        <f>ABS(Table37[[#This Row],[DeltaZ]])</f>
        <v>0.1980000000000075</v>
      </c>
    </row>
    <row r="48" spans="1:26" x14ac:dyDescent="0.25">
      <c r="A48" s="36" t="s">
        <v>152</v>
      </c>
      <c r="B48" s="37">
        <v>458870.402</v>
      </c>
      <c r="C48" s="37">
        <v>583287.995</v>
      </c>
      <c r="D48" s="37">
        <v>35.619999999999997</v>
      </c>
      <c r="E48" s="37">
        <v>35.384</v>
      </c>
      <c r="F48" s="33" t="s">
        <v>168</v>
      </c>
      <c r="G48" s="36">
        <v>-0.23599999999999999</v>
      </c>
      <c r="H48" s="33">
        <f>ABS(Table3[[#This Row],[DeltaZ]])</f>
        <v>0.23599999999999999</v>
      </c>
      <c r="J48" s="42" t="s">
        <v>152</v>
      </c>
      <c r="K48" s="37">
        <v>458870.402</v>
      </c>
      <c r="L48" s="37">
        <v>583287.995</v>
      </c>
      <c r="M48" s="37">
        <v>35.619999999999997</v>
      </c>
      <c r="N48" s="37">
        <v>35.381</v>
      </c>
      <c r="O48" s="9" t="s">
        <v>168</v>
      </c>
      <c r="P48" s="9">
        <f>Table37[[#This Row],[DEMZ]]-Table37[[#This Row],[KnownZ]]</f>
        <v>-0.23899999999999721</v>
      </c>
      <c r="Q48" s="9">
        <f>ABS(Table37[[#This Row],[DeltaZ]])</f>
        <v>0.23899999999999721</v>
      </c>
    </row>
    <row r="49" spans="1:17" x14ac:dyDescent="0.25">
      <c r="A49" s="36" t="s">
        <v>153</v>
      </c>
      <c r="B49" s="37">
        <v>476092.26400000002</v>
      </c>
      <c r="C49" s="37">
        <v>594625.51100000006</v>
      </c>
      <c r="D49" s="37">
        <v>90.911000000000001</v>
      </c>
      <c r="E49" s="37">
        <v>91.135000000000005</v>
      </c>
      <c r="F49" s="33" t="s">
        <v>168</v>
      </c>
      <c r="G49" s="36">
        <v>0.224</v>
      </c>
      <c r="H49" s="33">
        <f>ABS(Table3[[#This Row],[DeltaZ]])</f>
        <v>0.224</v>
      </c>
      <c r="J49" s="42" t="s">
        <v>153</v>
      </c>
      <c r="K49" s="37">
        <v>476092.26400000002</v>
      </c>
      <c r="L49" s="37">
        <v>594625.51100000006</v>
      </c>
      <c r="M49" s="37">
        <v>90.911000000000001</v>
      </c>
      <c r="N49" s="37">
        <v>91.090999999999994</v>
      </c>
      <c r="O49" s="9" t="s">
        <v>168</v>
      </c>
      <c r="P49" s="9">
        <f>Table37[[#This Row],[DEMZ]]-Table37[[#This Row],[KnownZ]]</f>
        <v>0.17999999999999261</v>
      </c>
      <c r="Q49" s="9">
        <f>ABS(Table37[[#This Row],[DeltaZ]])</f>
        <v>0.17999999999999261</v>
      </c>
    </row>
    <row r="50" spans="1:17" x14ac:dyDescent="0.25">
      <c r="A50" s="36" t="s">
        <v>154</v>
      </c>
      <c r="B50" s="37">
        <v>476130.80599999998</v>
      </c>
      <c r="C50" s="37">
        <v>594743.92599999998</v>
      </c>
      <c r="D50" s="37">
        <v>95.965999999999994</v>
      </c>
      <c r="E50" s="37">
        <v>95.837999999999994</v>
      </c>
      <c r="F50" s="33" t="s">
        <v>168</v>
      </c>
      <c r="G50" s="36">
        <v>-0.128</v>
      </c>
      <c r="H50" s="33">
        <f>ABS(Table3[[#This Row],[DeltaZ]])</f>
        <v>0.128</v>
      </c>
      <c r="J50" s="42" t="s">
        <v>154</v>
      </c>
      <c r="K50" s="37">
        <v>476130.80599999998</v>
      </c>
      <c r="L50" s="37">
        <v>594743.92599999998</v>
      </c>
      <c r="M50" s="37">
        <v>95.965999999999994</v>
      </c>
      <c r="N50" s="37">
        <v>95.846999999999994</v>
      </c>
      <c r="O50" s="9" t="s">
        <v>168</v>
      </c>
      <c r="P50" s="9">
        <f>Table37[[#This Row],[DEMZ]]-Table37[[#This Row],[KnownZ]]</f>
        <v>-0.11899999999999977</v>
      </c>
      <c r="Q50" s="9">
        <f>ABS(Table37[[#This Row],[DeltaZ]])</f>
        <v>0.11899999999999977</v>
      </c>
    </row>
    <row r="51" spans="1:17" x14ac:dyDescent="0.25">
      <c r="A51" s="36" t="s">
        <v>155</v>
      </c>
      <c r="B51" s="37">
        <v>503183.52600000001</v>
      </c>
      <c r="C51" s="37">
        <v>605676.01199999999</v>
      </c>
      <c r="D51" s="37">
        <v>54.554000000000002</v>
      </c>
      <c r="E51" s="37">
        <v>54.48</v>
      </c>
      <c r="F51" s="33" t="s">
        <v>168</v>
      </c>
      <c r="G51" s="36">
        <v>-7.3999999999999996E-2</v>
      </c>
      <c r="H51" s="33">
        <f>ABS(Table3[[#This Row],[DeltaZ]])</f>
        <v>7.3999999999999996E-2</v>
      </c>
      <c r="J51" s="42" t="s">
        <v>155</v>
      </c>
      <c r="K51" s="37">
        <v>503183.52600000001</v>
      </c>
      <c r="L51" s="37">
        <v>605676.01199999999</v>
      </c>
      <c r="M51" s="37">
        <v>54.554000000000002</v>
      </c>
      <c r="N51" s="37">
        <v>54.523000000000003</v>
      </c>
      <c r="O51" s="9" t="s">
        <v>168</v>
      </c>
      <c r="P51" s="9">
        <f>Table37[[#This Row],[DEMZ]]-Table37[[#This Row],[KnownZ]]</f>
        <v>-3.0999999999998806E-2</v>
      </c>
      <c r="Q51" s="9">
        <f>ABS(Table37[[#This Row],[DeltaZ]])</f>
        <v>3.0999999999998806E-2</v>
      </c>
    </row>
    <row r="52" spans="1:17" x14ac:dyDescent="0.25">
      <c r="A52" s="36" t="s">
        <v>156</v>
      </c>
      <c r="B52" s="37">
        <v>503228.185</v>
      </c>
      <c r="C52" s="37">
        <v>605673.826</v>
      </c>
      <c r="D52" s="37">
        <v>51.625</v>
      </c>
      <c r="E52" s="37">
        <v>51.58</v>
      </c>
      <c r="F52" s="33" t="s">
        <v>168</v>
      </c>
      <c r="G52" s="36">
        <v>-4.4999999999999998E-2</v>
      </c>
      <c r="H52" s="33">
        <f>ABS(Table3[[#This Row],[DeltaZ]])</f>
        <v>4.4999999999999998E-2</v>
      </c>
      <c r="J52" s="42" t="s">
        <v>156</v>
      </c>
      <c r="K52" s="37">
        <v>503228.185</v>
      </c>
      <c r="L52" s="37">
        <v>605673.826</v>
      </c>
      <c r="M52" s="37">
        <v>51.625</v>
      </c>
      <c r="N52" s="37">
        <v>51.573999999999998</v>
      </c>
      <c r="O52" s="9" t="s">
        <v>168</v>
      </c>
      <c r="P52" s="9">
        <f>Table37[[#This Row],[DEMZ]]-Table37[[#This Row],[KnownZ]]</f>
        <v>-5.1000000000001933E-2</v>
      </c>
      <c r="Q52" s="9">
        <f>ABS(Table37[[#This Row],[DeltaZ]])</f>
        <v>5.1000000000001933E-2</v>
      </c>
    </row>
    <row r="53" spans="1:17" x14ac:dyDescent="0.25">
      <c r="A53" s="36" t="s">
        <v>157</v>
      </c>
      <c r="B53" s="37">
        <v>477960.397</v>
      </c>
      <c r="C53" s="37">
        <v>615174.53899999999</v>
      </c>
      <c r="D53" s="37">
        <v>85.004000000000005</v>
      </c>
      <c r="E53" s="37">
        <v>84.819000000000003</v>
      </c>
      <c r="F53" s="33" t="s">
        <v>168</v>
      </c>
      <c r="G53" s="36">
        <v>-0.185</v>
      </c>
      <c r="H53" s="33">
        <f>ABS(Table3[[#This Row],[DeltaZ]])</f>
        <v>0.185</v>
      </c>
      <c r="J53" s="42" t="s">
        <v>157</v>
      </c>
      <c r="K53" s="37">
        <v>477960.397</v>
      </c>
      <c r="L53" s="37">
        <v>615174.53899999999</v>
      </c>
      <c r="M53" s="37">
        <v>85.004000000000005</v>
      </c>
      <c r="N53" s="37">
        <v>84.876999999999995</v>
      </c>
      <c r="O53" s="9" t="s">
        <v>168</v>
      </c>
      <c r="P53" s="9">
        <f>Table37[[#This Row],[DEMZ]]-Table37[[#This Row],[KnownZ]]</f>
        <v>-0.12700000000000955</v>
      </c>
      <c r="Q53" s="9">
        <f>ABS(Table37[[#This Row],[DeltaZ]])</f>
        <v>0.12700000000000955</v>
      </c>
    </row>
    <row r="54" spans="1:17" x14ac:dyDescent="0.25">
      <c r="A54" s="36" t="s">
        <v>158</v>
      </c>
      <c r="B54" s="37">
        <v>478014.03700000001</v>
      </c>
      <c r="C54" s="37">
        <v>615091.36</v>
      </c>
      <c r="D54" s="37">
        <v>81.295000000000002</v>
      </c>
      <c r="E54" s="37">
        <v>81.135000000000005</v>
      </c>
      <c r="F54" s="33" t="s">
        <v>168</v>
      </c>
      <c r="G54" s="36">
        <v>-0.16</v>
      </c>
      <c r="H54" s="33">
        <f>ABS(Table3[[#This Row],[DeltaZ]])</f>
        <v>0.16</v>
      </c>
      <c r="J54" s="42" t="s">
        <v>158</v>
      </c>
      <c r="K54" s="37">
        <v>478014.03700000001</v>
      </c>
      <c r="L54" s="37">
        <v>615091.36</v>
      </c>
      <c r="M54" s="37">
        <v>81.295000000000002</v>
      </c>
      <c r="N54" s="37">
        <v>81.075000000000003</v>
      </c>
      <c r="O54" s="9" t="s">
        <v>168</v>
      </c>
      <c r="P54" s="9">
        <f>Table37[[#This Row],[DEMZ]]-Table37[[#This Row],[KnownZ]]</f>
        <v>-0.21999999999999886</v>
      </c>
      <c r="Q54" s="9">
        <f>ABS(Table37[[#This Row],[DeltaZ]])</f>
        <v>0.21999999999999886</v>
      </c>
    </row>
    <row r="55" spans="1:17" x14ac:dyDescent="0.25">
      <c r="A55" s="36" t="s">
        <v>159</v>
      </c>
      <c r="B55" s="37">
        <v>464017.18900000001</v>
      </c>
      <c r="C55" s="37">
        <v>658699.76500000001</v>
      </c>
      <c r="D55" s="37">
        <v>504.95400000000001</v>
      </c>
      <c r="E55" s="37">
        <v>505.28300000000002</v>
      </c>
      <c r="F55" s="33" t="s">
        <v>168</v>
      </c>
      <c r="G55" s="36">
        <v>0.32900000000000001</v>
      </c>
      <c r="H55" s="33">
        <f>ABS(Table3[[#This Row],[DeltaZ]])</f>
        <v>0.32900000000000001</v>
      </c>
      <c r="J55" s="42" t="s">
        <v>159</v>
      </c>
      <c r="K55" s="37">
        <v>464017.18900000001</v>
      </c>
      <c r="L55" s="37">
        <v>658699.76500000001</v>
      </c>
      <c r="M55" s="37">
        <v>504.95400000000001</v>
      </c>
      <c r="N55" s="37">
        <v>505.27100000000002</v>
      </c>
      <c r="O55" s="9" t="s">
        <v>168</v>
      </c>
      <c r="P55" s="9">
        <f>Table37[[#This Row],[DEMZ]]-Table37[[#This Row],[KnownZ]]</f>
        <v>0.31700000000000728</v>
      </c>
      <c r="Q55" s="9">
        <f>ABS(Table37[[#This Row],[DeltaZ]])</f>
        <v>0.31700000000000728</v>
      </c>
    </row>
    <row r="56" spans="1:17" x14ac:dyDescent="0.25">
      <c r="A56" s="36" t="s">
        <v>160</v>
      </c>
      <c r="B56" s="37">
        <v>437969.946</v>
      </c>
      <c r="C56" s="37">
        <v>597724.48300000001</v>
      </c>
      <c r="D56" s="37">
        <v>132.62899999999999</v>
      </c>
      <c r="E56" s="37">
        <v>132.45500000000001</v>
      </c>
      <c r="F56" s="33" t="s">
        <v>168</v>
      </c>
      <c r="G56" s="36">
        <v>-0.17399999999999999</v>
      </c>
      <c r="H56" s="33">
        <f>ABS(Table3[[#This Row],[DeltaZ]])</f>
        <v>0.17399999999999999</v>
      </c>
      <c r="J56" s="42" t="s">
        <v>160</v>
      </c>
      <c r="K56" s="37">
        <v>437969.946</v>
      </c>
      <c r="L56" s="37">
        <v>597724.48300000001</v>
      </c>
      <c r="M56" s="37">
        <v>132.62899999999999</v>
      </c>
      <c r="N56" s="37">
        <v>132.47399999999999</v>
      </c>
      <c r="O56" s="9" t="s">
        <v>168</v>
      </c>
      <c r="P56" s="9">
        <f>Table37[[#This Row],[DEMZ]]-Table37[[#This Row],[KnownZ]]</f>
        <v>-0.15500000000000114</v>
      </c>
      <c r="Q56" s="9">
        <f>ABS(Table37[[#This Row],[DeltaZ]])</f>
        <v>0.15500000000000114</v>
      </c>
    </row>
    <row r="57" spans="1:17" x14ac:dyDescent="0.25">
      <c r="A57" s="36" t="s">
        <v>161</v>
      </c>
      <c r="B57" s="37">
        <v>438147.76899999997</v>
      </c>
      <c r="C57" s="37">
        <v>597731.51100000006</v>
      </c>
      <c r="D57" s="37">
        <v>124.46599999999999</v>
      </c>
      <c r="E57" s="37">
        <v>124.389</v>
      </c>
      <c r="F57" s="33" t="s">
        <v>168</v>
      </c>
      <c r="G57" s="36">
        <v>-7.6999999999999999E-2</v>
      </c>
      <c r="H57" s="33">
        <f>ABS(Table3[[#This Row],[DeltaZ]])</f>
        <v>7.6999999999999999E-2</v>
      </c>
      <c r="J57" s="42" t="s">
        <v>161</v>
      </c>
      <c r="K57" s="37">
        <v>438147.76899999997</v>
      </c>
      <c r="L57" s="37">
        <v>597731.51100000006</v>
      </c>
      <c r="M57" s="37">
        <v>124.46599999999999</v>
      </c>
      <c r="N57" s="37">
        <v>124.38200000000001</v>
      </c>
      <c r="O57" s="9" t="s">
        <v>168</v>
      </c>
      <c r="P57" s="9">
        <f>Table37[[#This Row],[DEMZ]]-Table37[[#This Row],[KnownZ]]</f>
        <v>-8.3999999999988972E-2</v>
      </c>
      <c r="Q57" s="9">
        <f>ABS(Table37[[#This Row],[DeltaZ]])</f>
        <v>8.3999999999988972E-2</v>
      </c>
    </row>
    <row r="58" spans="1:17" x14ac:dyDescent="0.25">
      <c r="A58" s="36" t="s">
        <v>162</v>
      </c>
      <c r="B58" s="37">
        <v>399171.67499999999</v>
      </c>
      <c r="C58" s="37">
        <v>673630.47100000002</v>
      </c>
      <c r="D58" s="37">
        <v>631.98800000000006</v>
      </c>
      <c r="E58" s="37">
        <v>631.86800000000005</v>
      </c>
      <c r="F58" s="33" t="s">
        <v>168</v>
      </c>
      <c r="G58" s="36">
        <v>-0.12</v>
      </c>
      <c r="H58" s="33">
        <f>ABS(Table3[[#This Row],[DeltaZ]])</f>
        <v>0.12</v>
      </c>
      <c r="J58" s="42" t="s">
        <v>162</v>
      </c>
      <c r="K58" s="37">
        <v>399171.67499999999</v>
      </c>
      <c r="L58" s="37">
        <v>673630.47100000002</v>
      </c>
      <c r="M58" s="37">
        <v>631.98800000000006</v>
      </c>
      <c r="N58" s="37">
        <v>631.88400000000001</v>
      </c>
      <c r="O58" s="9" t="s">
        <v>168</v>
      </c>
      <c r="P58" s="9">
        <f>Table37[[#This Row],[DEMZ]]-Table37[[#This Row],[KnownZ]]</f>
        <v>-0.10400000000004184</v>
      </c>
      <c r="Q58" s="9">
        <f>ABS(Table37[[#This Row],[DeltaZ]])</f>
        <v>0.10400000000004184</v>
      </c>
    </row>
    <row r="59" spans="1:17" x14ac:dyDescent="0.25">
      <c r="A59" s="36" t="s">
        <v>163</v>
      </c>
      <c r="B59" s="37">
        <v>399228.81</v>
      </c>
      <c r="C59" s="37">
        <v>673443.99699999997</v>
      </c>
      <c r="D59" s="37">
        <v>638.63099999999997</v>
      </c>
      <c r="E59" s="37">
        <v>638.73500000000001</v>
      </c>
      <c r="F59" s="33" t="s">
        <v>168</v>
      </c>
      <c r="G59" s="36">
        <v>0.104</v>
      </c>
      <c r="H59" s="33">
        <f>ABS(Table3[[#This Row],[DeltaZ]])</f>
        <v>0.104</v>
      </c>
      <c r="J59" s="42" t="s">
        <v>163</v>
      </c>
      <c r="K59" s="37">
        <v>399228.81</v>
      </c>
      <c r="L59" s="37">
        <v>673443.99699999997</v>
      </c>
      <c r="M59" s="37">
        <v>638.63099999999997</v>
      </c>
      <c r="N59" s="37">
        <v>638.73599999999999</v>
      </c>
      <c r="O59" s="9" t="s">
        <v>168</v>
      </c>
      <c r="P59" s="9">
        <f>Table37[[#This Row],[DEMZ]]-Table37[[#This Row],[KnownZ]]</f>
        <v>0.10500000000001819</v>
      </c>
      <c r="Q59" s="9">
        <f>ABS(Table37[[#This Row],[DeltaZ]])</f>
        <v>0.10500000000001819</v>
      </c>
    </row>
    <row r="60" spans="1:17" x14ac:dyDescent="0.25">
      <c r="A60" s="36" t="s">
        <v>164</v>
      </c>
      <c r="B60" s="37">
        <v>334010.92200000002</v>
      </c>
      <c r="C60" s="37">
        <v>675882.04799999995</v>
      </c>
      <c r="D60" s="37">
        <v>468.65300000000002</v>
      </c>
      <c r="E60" s="37">
        <v>468.61</v>
      </c>
      <c r="F60" s="33" t="s">
        <v>168</v>
      </c>
      <c r="G60" s="36">
        <v>-4.2999999999999997E-2</v>
      </c>
      <c r="H60" s="33">
        <f>ABS(Table3[[#This Row],[DeltaZ]])</f>
        <v>4.2999999999999997E-2</v>
      </c>
      <c r="J60" s="42" t="s">
        <v>164</v>
      </c>
      <c r="K60" s="37">
        <v>334010.92200000002</v>
      </c>
      <c r="L60" s="37">
        <v>675882.04799999995</v>
      </c>
      <c r="M60" s="37">
        <v>468.65300000000002</v>
      </c>
      <c r="N60" s="37">
        <v>468.60399999999998</v>
      </c>
      <c r="O60" s="9" t="s">
        <v>168</v>
      </c>
      <c r="P60" s="9">
        <f>Table37[[#This Row],[DEMZ]]-Table37[[#This Row],[KnownZ]]</f>
        <v>-4.9000000000035016E-2</v>
      </c>
      <c r="Q60" s="9">
        <f>ABS(Table37[[#This Row],[DeltaZ]])</f>
        <v>4.9000000000035016E-2</v>
      </c>
    </row>
    <row r="61" spans="1:17" x14ac:dyDescent="0.25">
      <c r="A61" s="36" t="s">
        <v>165</v>
      </c>
      <c r="B61" s="37">
        <v>400119.69400000002</v>
      </c>
      <c r="C61" s="37">
        <v>751242.38800000004</v>
      </c>
      <c r="D61" s="37">
        <v>980.32399999999996</v>
      </c>
      <c r="E61" s="37">
        <v>980.14599999999996</v>
      </c>
      <c r="F61" s="33" t="s">
        <v>168</v>
      </c>
      <c r="G61" s="36">
        <v>-0.17799999999999999</v>
      </c>
      <c r="H61" s="33">
        <f>ABS(Table3[[#This Row],[DeltaZ]])</f>
        <v>0.17799999999999999</v>
      </c>
      <c r="J61" s="42" t="s">
        <v>165</v>
      </c>
      <c r="K61" s="37">
        <v>400119.69400000002</v>
      </c>
      <c r="L61" s="37">
        <v>751242.38800000004</v>
      </c>
      <c r="M61" s="37">
        <v>980.32399999999996</v>
      </c>
      <c r="N61" s="37">
        <v>980.15899999999999</v>
      </c>
      <c r="O61" s="9" t="s">
        <v>168</v>
      </c>
      <c r="P61" s="9">
        <f>Table37[[#This Row],[DEMZ]]-Table37[[#This Row],[KnownZ]]</f>
        <v>-0.16499999999996362</v>
      </c>
      <c r="Q61" s="9">
        <f>ABS(Table37[[#This Row],[DeltaZ]])</f>
        <v>0.16499999999996362</v>
      </c>
    </row>
    <row r="62" spans="1:17" x14ac:dyDescent="0.25">
      <c r="A62" s="36" t="s">
        <v>166</v>
      </c>
      <c r="B62" s="37">
        <v>442651.511</v>
      </c>
      <c r="C62" s="37">
        <v>736531.022</v>
      </c>
      <c r="D62" s="37">
        <v>716.13300000000004</v>
      </c>
      <c r="E62" s="37">
        <v>716.09500000000003</v>
      </c>
      <c r="F62" s="33" t="s">
        <v>168</v>
      </c>
      <c r="G62" s="36">
        <v>-3.7999999999999999E-2</v>
      </c>
      <c r="H62" s="33">
        <f>ABS(Table3[[#This Row],[DeltaZ]])</f>
        <v>3.7999999999999999E-2</v>
      </c>
      <c r="J62" s="42" t="s">
        <v>166</v>
      </c>
      <c r="K62" s="37">
        <v>442651.511</v>
      </c>
      <c r="L62" s="37">
        <v>736531.022</v>
      </c>
      <c r="M62" s="37">
        <v>716.13300000000004</v>
      </c>
      <c r="N62" s="37">
        <v>716.07500000000005</v>
      </c>
      <c r="O62" s="9" t="s">
        <v>168</v>
      </c>
      <c r="P62" s="9">
        <f>Table37[[#This Row],[DEMZ]]-Table37[[#This Row],[KnownZ]]</f>
        <v>-5.7999999999992724E-2</v>
      </c>
      <c r="Q62" s="9">
        <f>ABS(Table37[[#This Row],[DeltaZ]])</f>
        <v>5.7999999999992724E-2</v>
      </c>
    </row>
    <row r="63" spans="1:17" x14ac:dyDescent="0.25">
      <c r="A63" s="36" t="s">
        <v>167</v>
      </c>
      <c r="B63" s="37">
        <v>440505.364</v>
      </c>
      <c r="C63" s="37">
        <v>915196.25600000005</v>
      </c>
      <c r="D63" s="37">
        <v>551.41200000000003</v>
      </c>
      <c r="E63" s="37">
        <v>551.30899999999997</v>
      </c>
      <c r="F63" s="33" t="s">
        <v>168</v>
      </c>
      <c r="G63" s="36">
        <v>-0.10299999999999999</v>
      </c>
      <c r="H63" s="33">
        <f>ABS(Table3[[#This Row],[DeltaZ]])</f>
        <v>0.10299999999999999</v>
      </c>
      <c r="J63" s="42" t="s">
        <v>167</v>
      </c>
      <c r="K63" s="37">
        <v>440505.364</v>
      </c>
      <c r="L63" s="37">
        <v>915196.25600000005</v>
      </c>
      <c r="M63" s="37">
        <v>551.41200000000003</v>
      </c>
      <c r="N63" s="37">
        <v>551.30600000000004</v>
      </c>
      <c r="O63" s="9" t="s">
        <v>168</v>
      </c>
      <c r="P63" s="40">
        <f>Table37[[#This Row],[DEMZ]]-Table37[[#This Row],[KnownZ]]</f>
        <v>-0.10599999999999454</v>
      </c>
      <c r="Q63" s="40">
        <f>ABS(Table37[[#This Row],[DeltaZ]])</f>
        <v>0.10599999999999454</v>
      </c>
    </row>
    <row r="64" spans="1:17" x14ac:dyDescent="0.25">
      <c r="A64"/>
      <c r="B64"/>
      <c r="C64"/>
      <c r="D64"/>
      <c r="E64"/>
      <c r="F64"/>
      <c r="G64"/>
      <c r="H64"/>
    </row>
    <row r="65" spans="7:8" x14ac:dyDescent="0.25">
      <c r="G65"/>
      <c r="H65"/>
    </row>
    <row r="66" spans="7:8" x14ac:dyDescent="0.25">
      <c r="G66"/>
      <c r="H66"/>
    </row>
    <row r="67" spans="7:8" x14ac:dyDescent="0.25">
      <c r="G67"/>
      <c r="H67"/>
    </row>
    <row r="68" spans="7:8" x14ac:dyDescent="0.25">
      <c r="G68"/>
      <c r="H68"/>
    </row>
    <row r="69" spans="7:8" x14ac:dyDescent="0.25">
      <c r="G69"/>
      <c r="H69"/>
    </row>
    <row r="70" spans="7:8" x14ac:dyDescent="0.25">
      <c r="G70"/>
      <c r="H70"/>
    </row>
  </sheetData>
  <mergeCells count="3">
    <mergeCell ref="S1:Y1"/>
    <mergeCell ref="A1:H1"/>
    <mergeCell ref="J1:Q1"/>
  </mergeCells>
  <pageMargins left="0.7" right="0.7" top="0.75" bottom="0.75" header="0.3" footer="0.3"/>
  <pageSetup orientation="portrait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Report</vt:lpstr>
      <vt:lpstr>Coordinates</vt:lpstr>
      <vt:lpstr>Non-vegetated</vt:lpstr>
      <vt:lpstr>Vegetated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Jared Martin</dc:creator>
  <cp:lastModifiedBy>Gannon, Travis</cp:lastModifiedBy>
  <dcterms:created xsi:type="dcterms:W3CDTF">2017-07-10T15:25:36Z</dcterms:created>
  <dcterms:modified xsi:type="dcterms:W3CDTF">2019-01-02T18:21:02Z</dcterms:modified>
</cp:coreProperties>
</file>