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455" windowWidth="14745" windowHeight="97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<sst xmlns="http://schemas.openxmlformats.org/spreadsheetml/2006/main" count="46" uniqueCount="44">
  <si>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A</t>
  </si>
  <si>
    <t>D</t>
  </si>
  <si>
    <t>E</t>
  </si>
  <si>
    <t>F</t>
  </si>
  <si>
    <t xml:space="preserve">Point </t>
  </si>
  <si>
    <t>z</t>
  </si>
  <si>
    <t>description</t>
  </si>
  <si>
    <t>diff in z</t>
  </si>
  <si>
    <t>sum</t>
  </si>
  <si>
    <t>average</t>
  </si>
  <si>
    <t>NSSDA</t>
  </si>
  <si>
    <t>G</t>
  </si>
  <si>
    <t>H</t>
  </si>
  <si>
    <t>Comments</t>
  </si>
  <si>
    <t>Outlier: a control point located in an area that does not reflect the true ground elevation, i.e. bridges, etc.</t>
  </si>
  <si>
    <t>elevations units in feet</t>
  </si>
  <si>
    <t>ID</t>
  </si>
  <si>
    <t>OT-1</t>
  </si>
  <si>
    <t>OT-2</t>
  </si>
  <si>
    <t>OT-3</t>
  </si>
  <si>
    <t>OT-4</t>
  </si>
  <si>
    <t>OT-5</t>
  </si>
  <si>
    <t>OT-6</t>
  </si>
  <si>
    <t>OT-7</t>
  </si>
  <si>
    <t>OT-8</t>
  </si>
  <si>
    <t>OT-9</t>
  </si>
  <si>
    <t>OT-10</t>
  </si>
  <si>
    <t>OT-11</t>
  </si>
  <si>
    <t>OT-12</t>
  </si>
  <si>
    <t>OT-13</t>
  </si>
  <si>
    <t>OT-14</t>
  </si>
  <si>
    <t>OT-15</t>
  </si>
  <si>
    <t>OT-16</t>
  </si>
  <si>
    <t>OT-17</t>
  </si>
  <si>
    <t>OT-18</t>
  </si>
  <si>
    <t>OT-19</t>
  </si>
  <si>
    <t>OT-20</t>
  </si>
  <si>
    <t>OT-21</t>
  </si>
  <si>
    <t>NGTOC Elev</t>
  </si>
  <si>
    <t>Vendor Elev</t>
  </si>
  <si>
    <r>
      <t>(diff in z)</t>
    </r>
    <r>
      <rPr>
        <b/>
        <vertAlign val="superscript"/>
        <sz val="10"/>
        <rFont val="Arial"/>
        <family val="2"/>
      </rPr>
      <t>2</t>
    </r>
  </si>
  <si>
    <t>.210 ft = 6.4 cm RMSEz</t>
  </si>
  <si>
    <t>RMSEz</t>
  </si>
  <si>
    <t>Worcester Co. MD-VA FEMA -  FVA Vertical Accuracy Statistic Worksheet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</si>
</sst>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0"/>
    <numFmt numFmtId="166" formatCode="0.0000000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u val="single"/>
      <sz val="10"/>
      <color indexed="4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3" tint="0.59999001026153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/>
      <top style="thick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Continuous"/>
      <protection locked="0"/>
    </xf>
    <xf numFmtId="165" fontId="0" fillId="0" borderId="0" xfId="0" applyNumberFormat="1" applyBorder="1" applyAlignment="1" applyProtection="1">
      <alignment horizontal="centerContinuous"/>
      <protection locked="0"/>
    </xf>
    <xf numFmtId="165" fontId="0" fillId="0" borderId="0" xfId="0" applyNumberFormat="1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 locked="0"/>
    </xf>
    <xf numFmtId="0" fontId="6" fillId="0" borderId="16" xfId="0" applyFont="1" applyBorder="1" applyAlignment="1" applyProtection="1">
      <alignment horizontal="centerContinuous"/>
      <protection locked="0"/>
    </xf>
    <xf numFmtId="0" fontId="42" fillId="0" borderId="17" xfId="0" applyFont="1" applyFill="1" applyBorder="1" applyAlignment="1" applyProtection="1">
      <alignment horizontal="centerContinuous"/>
      <protection locked="0"/>
    </xf>
    <xf numFmtId="0" fontId="42" fillId="0" borderId="18" xfId="0" applyNumberFormat="1" applyFont="1" applyFill="1" applyBorder="1" applyAlignment="1" applyProtection="1">
      <alignment horizontal="centerContinuous"/>
      <protection locked="0"/>
    </xf>
    <xf numFmtId="165" fontId="42" fillId="0" borderId="18" xfId="0" applyNumberFormat="1" applyFont="1" applyFill="1" applyBorder="1" applyAlignment="1" applyProtection="1">
      <alignment horizontal="centerContinuous"/>
      <protection locked="0"/>
    </xf>
    <xf numFmtId="165" fontId="42" fillId="0" borderId="18" xfId="0" applyNumberFormat="1" applyFont="1" applyFill="1" applyBorder="1" applyAlignment="1" applyProtection="1">
      <alignment horizontal="centerContinuous"/>
      <protection/>
    </xf>
    <xf numFmtId="0" fontId="42" fillId="0" borderId="18" xfId="0" applyNumberFormat="1" applyFont="1" applyFill="1" applyBorder="1" applyAlignment="1" applyProtection="1">
      <alignment horizontal="centerContinuous"/>
      <protection/>
    </xf>
    <xf numFmtId="0" fontId="42" fillId="0" borderId="19" xfId="0" applyFont="1" applyFill="1" applyBorder="1" applyAlignment="1" applyProtection="1">
      <alignment horizontal="centerContinuous"/>
      <protection locked="0"/>
    </xf>
    <xf numFmtId="0" fontId="42" fillId="0" borderId="0" xfId="0" applyFont="1" applyFill="1" applyAlignment="1" applyProtection="1">
      <alignment/>
      <protection locked="0"/>
    </xf>
    <xf numFmtId="165" fontId="3" fillId="0" borderId="20" xfId="0" applyNumberFormat="1" applyFont="1" applyBorder="1" applyAlignment="1" applyProtection="1">
      <alignment/>
      <protection/>
    </xf>
    <xf numFmtId="165" fontId="3" fillId="0" borderId="20" xfId="0" applyNumberFormat="1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165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/>
    </xf>
    <xf numFmtId="0" fontId="25" fillId="0" borderId="20" xfId="63" applyBorder="1" applyAlignment="1">
      <alignment horizontal="center"/>
      <protection/>
    </xf>
    <xf numFmtId="0" fontId="0" fillId="0" borderId="20" xfId="0" applyBorder="1" applyAlignment="1" applyProtection="1">
      <alignment horizontal="center" vertical="top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/>
      <protection locked="0"/>
    </xf>
    <xf numFmtId="165" fontId="3" fillId="0" borderId="22" xfId="0" applyNumberFormat="1" applyFont="1" applyBorder="1" applyAlignment="1" applyProtection="1">
      <alignment horizontal="center"/>
      <protection/>
    </xf>
    <xf numFmtId="165" fontId="3" fillId="0" borderId="22" xfId="0" applyNumberFormat="1" applyFont="1" applyBorder="1" applyAlignment="1" applyProtection="1">
      <alignment horizontal="center"/>
      <protection locked="0"/>
    </xf>
    <xf numFmtId="0" fontId="3" fillId="0" borderId="22" xfId="0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Note 2" xfId="65"/>
    <cellStyle name="Output" xfId="66"/>
    <cellStyle name="Percent" xfId="67"/>
    <cellStyle name="Title" xfId="68"/>
    <cellStyle name="Total" xfId="69"/>
    <cellStyle name="Total 2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A1:IV1"/>
    </sheetView>
  </sheetViews>
  <sheetFormatPr defaultColWidth="10.28125" defaultRowHeight="12.75"/>
  <cols>
    <col min="1" max="1" width="7.8515625" style="8" customWidth="1"/>
    <col min="2" max="2" width="13.140625" style="9" customWidth="1"/>
    <col min="3" max="3" width="10.8515625" style="2" bestFit="1" customWidth="1"/>
    <col min="4" max="4" width="11.421875" style="2" bestFit="1" customWidth="1"/>
    <col min="5" max="5" width="13.8515625" style="5" customWidth="1"/>
    <col min="6" max="6" width="15.28125" style="5" customWidth="1"/>
    <col min="7" max="7" width="38.140625" style="1" customWidth="1"/>
    <col min="8" max="16384" width="10.28125" style="1" customWidth="1"/>
  </cols>
  <sheetData>
    <row r="1" spans="1:7" s="23" customFormat="1" ht="12.75">
      <c r="A1" s="17" t="s">
        <v>43</v>
      </c>
      <c r="B1" s="18"/>
      <c r="C1" s="19"/>
      <c r="D1" s="19"/>
      <c r="E1" s="20"/>
      <c r="F1" s="21"/>
      <c r="G1" s="22"/>
    </row>
    <row r="2" spans="1:7" ht="13.5" thickBot="1">
      <c r="A2" s="16" t="s">
        <v>15</v>
      </c>
      <c r="B2" s="12"/>
      <c r="C2" s="13"/>
      <c r="D2" s="13"/>
      <c r="E2" s="14"/>
      <c r="F2" s="14"/>
      <c r="G2" s="15"/>
    </row>
    <row r="3" spans="1:7" s="4" customFormat="1" ht="13.5" thickTop="1">
      <c r="A3" s="10" t="s">
        <v>0</v>
      </c>
      <c r="B3" s="3" t="s">
        <v>1</v>
      </c>
      <c r="C3" s="3" t="s">
        <v>2</v>
      </c>
      <c r="D3" s="3" t="s">
        <v>3</v>
      </c>
      <c r="E3" s="6" t="s">
        <v>11</v>
      </c>
      <c r="F3" s="7" t="s">
        <v>12</v>
      </c>
      <c r="G3" s="11"/>
    </row>
    <row r="4" spans="1:7" ht="12.75">
      <c r="A4" s="42" t="s">
        <v>4</v>
      </c>
      <c r="B4" s="41" t="s">
        <v>4</v>
      </c>
      <c r="C4" s="40" t="s">
        <v>5</v>
      </c>
      <c r="D4" s="40" t="s">
        <v>5</v>
      </c>
      <c r="E4" s="39"/>
      <c r="F4" s="43"/>
      <c r="G4" s="38"/>
    </row>
    <row r="5" spans="1:7" ht="14.25">
      <c r="A5" s="42" t="s">
        <v>16</v>
      </c>
      <c r="B5" s="41" t="s">
        <v>6</v>
      </c>
      <c r="C5" s="40" t="s">
        <v>39</v>
      </c>
      <c r="D5" s="40" t="s">
        <v>38</v>
      </c>
      <c r="E5" s="39" t="s">
        <v>7</v>
      </c>
      <c r="F5" s="43" t="s">
        <v>40</v>
      </c>
      <c r="G5" s="37" t="s">
        <v>13</v>
      </c>
    </row>
    <row r="6" spans="1:7" ht="15">
      <c r="A6" s="36">
        <v>1</v>
      </c>
      <c r="B6" s="35" t="s">
        <v>17</v>
      </c>
      <c r="C6" s="35">
        <v>37.853</v>
      </c>
      <c r="D6" s="35">
        <v>37.913</v>
      </c>
      <c r="E6" s="34">
        <f aca="true" t="shared" si="0" ref="E6:E28">C6-D6</f>
        <v>-0.05999999999999517</v>
      </c>
      <c r="F6" s="34">
        <f aca="true" t="shared" si="1" ref="F6:F28">E6*E6</f>
        <v>0.00359999999999942</v>
      </c>
      <c r="G6" s="33"/>
    </row>
    <row r="7" spans="1:7" ht="15">
      <c r="A7" s="36">
        <v>2</v>
      </c>
      <c r="B7" s="35" t="s">
        <v>18</v>
      </c>
      <c r="C7" s="35">
        <v>6.476</v>
      </c>
      <c r="D7" s="35">
        <v>6.609</v>
      </c>
      <c r="E7" s="34">
        <f t="shared" si="0"/>
        <v>-0.133</v>
      </c>
      <c r="F7" s="34">
        <f t="shared" si="1"/>
        <v>0.017689000000000003</v>
      </c>
      <c r="G7" s="33"/>
    </row>
    <row r="8" spans="1:7" ht="15">
      <c r="A8" s="36">
        <v>3</v>
      </c>
      <c r="B8" s="35" t="s">
        <v>19</v>
      </c>
      <c r="C8" s="35">
        <v>20.767</v>
      </c>
      <c r="D8" s="35">
        <v>20.958</v>
      </c>
      <c r="E8" s="34">
        <f t="shared" si="0"/>
        <v>-0.19099999999999895</v>
      </c>
      <c r="F8" s="34">
        <f t="shared" si="1"/>
        <v>0.0364809999999996</v>
      </c>
      <c r="G8" s="33"/>
    </row>
    <row r="9" spans="1:7" ht="15">
      <c r="A9" s="36">
        <v>4</v>
      </c>
      <c r="B9" s="35" t="s">
        <v>20</v>
      </c>
      <c r="C9" s="35">
        <v>5.772</v>
      </c>
      <c r="D9" s="35">
        <v>5.899</v>
      </c>
      <c r="E9" s="34">
        <f t="shared" si="0"/>
        <v>-0.12699999999999978</v>
      </c>
      <c r="F9" s="34">
        <f t="shared" si="1"/>
        <v>0.016128999999999945</v>
      </c>
      <c r="G9" s="33"/>
    </row>
    <row r="10" spans="1:7" ht="15">
      <c r="A10" s="36">
        <v>5</v>
      </c>
      <c r="B10" s="35" t="s">
        <v>21</v>
      </c>
      <c r="C10" s="35">
        <v>4.382</v>
      </c>
      <c r="D10" s="35">
        <v>4.705</v>
      </c>
      <c r="E10" s="34">
        <f t="shared" si="0"/>
        <v>-0.3230000000000004</v>
      </c>
      <c r="F10" s="34">
        <f t="shared" si="1"/>
        <v>0.10432900000000025</v>
      </c>
      <c r="G10" s="33"/>
    </row>
    <row r="11" spans="1:7" ht="15">
      <c r="A11" s="36">
        <v>6</v>
      </c>
      <c r="B11" s="35" t="s">
        <v>22</v>
      </c>
      <c r="C11" s="35">
        <v>6.298</v>
      </c>
      <c r="D11" s="35">
        <v>6.493</v>
      </c>
      <c r="E11" s="34">
        <f t="shared" si="0"/>
        <v>-0.19500000000000028</v>
      </c>
      <c r="F11" s="34">
        <f t="shared" si="1"/>
        <v>0.038025000000000114</v>
      </c>
      <c r="G11" s="33"/>
    </row>
    <row r="12" spans="1:7" ht="15">
      <c r="A12" s="36">
        <v>7</v>
      </c>
      <c r="B12" s="35" t="s">
        <v>23</v>
      </c>
      <c r="C12" s="35">
        <v>10.928</v>
      </c>
      <c r="D12" s="35">
        <v>11.023</v>
      </c>
      <c r="E12" s="34">
        <f t="shared" si="0"/>
        <v>-0.09499999999999886</v>
      </c>
      <c r="F12" s="34">
        <f t="shared" si="1"/>
        <v>0.009024999999999783</v>
      </c>
      <c r="G12" s="33"/>
    </row>
    <row r="13" spans="1:7" ht="15">
      <c r="A13" s="36">
        <v>8</v>
      </c>
      <c r="B13" s="35" t="s">
        <v>24</v>
      </c>
      <c r="C13" s="35">
        <v>38.784</v>
      </c>
      <c r="D13" s="35">
        <v>39.062</v>
      </c>
      <c r="E13" s="34">
        <f t="shared" si="0"/>
        <v>-0.2779999999999987</v>
      </c>
      <c r="F13" s="34">
        <f t="shared" si="1"/>
        <v>0.07728399999999927</v>
      </c>
      <c r="G13" s="33"/>
    </row>
    <row r="14" spans="1:7" ht="15">
      <c r="A14" s="36">
        <v>9</v>
      </c>
      <c r="B14" s="35" t="s">
        <v>25</v>
      </c>
      <c r="C14" s="35">
        <v>37.179</v>
      </c>
      <c r="D14" s="35">
        <v>37.231</v>
      </c>
      <c r="E14" s="34">
        <f t="shared" si="0"/>
        <v>-0.0519999999999996</v>
      </c>
      <c r="F14" s="34">
        <f t="shared" si="1"/>
        <v>0.0027039999999999586</v>
      </c>
      <c r="G14" s="33"/>
    </row>
    <row r="15" spans="1:7" ht="15">
      <c r="A15" s="36">
        <v>10</v>
      </c>
      <c r="B15" s="35" t="s">
        <v>26</v>
      </c>
      <c r="C15" s="35">
        <v>36.715</v>
      </c>
      <c r="D15" s="35">
        <v>36.881</v>
      </c>
      <c r="E15" s="34">
        <f t="shared" si="0"/>
        <v>-0.16599999999999682</v>
      </c>
      <c r="F15" s="34">
        <f t="shared" si="1"/>
        <v>0.027555999999998942</v>
      </c>
      <c r="G15" s="33"/>
    </row>
    <row r="16" spans="1:7" ht="15">
      <c r="A16" s="36">
        <v>11</v>
      </c>
      <c r="B16" s="35" t="s">
        <v>27</v>
      </c>
      <c r="C16" s="35">
        <v>3.714</v>
      </c>
      <c r="D16" s="35">
        <v>3.899</v>
      </c>
      <c r="E16" s="34">
        <f t="shared" si="0"/>
        <v>-0.18500000000000005</v>
      </c>
      <c r="F16" s="34">
        <f t="shared" si="1"/>
        <v>0.03422500000000002</v>
      </c>
      <c r="G16" s="33"/>
    </row>
    <row r="17" spans="1:7" ht="15">
      <c r="A17" s="36">
        <v>12</v>
      </c>
      <c r="B17" s="35" t="s">
        <v>28</v>
      </c>
      <c r="C17" s="35">
        <v>2.818</v>
      </c>
      <c r="D17" s="35">
        <v>2.701</v>
      </c>
      <c r="E17" s="34">
        <f t="shared" si="0"/>
        <v>0.11699999999999999</v>
      </c>
      <c r="F17" s="34">
        <f t="shared" si="1"/>
        <v>0.013688999999999998</v>
      </c>
      <c r="G17" s="33"/>
    </row>
    <row r="18" spans="1:7" ht="15">
      <c r="A18" s="36">
        <v>13</v>
      </c>
      <c r="B18" s="35" t="s">
        <v>29</v>
      </c>
      <c r="C18" s="35">
        <v>8.975</v>
      </c>
      <c r="D18" s="35">
        <v>9.034</v>
      </c>
      <c r="E18" s="34">
        <f t="shared" si="0"/>
        <v>-0.05900000000000105</v>
      </c>
      <c r="F18" s="34">
        <f t="shared" si="1"/>
        <v>0.003481000000000124</v>
      </c>
      <c r="G18" s="33"/>
    </row>
    <row r="19" spans="1:7" ht="15">
      <c r="A19" s="36">
        <v>14</v>
      </c>
      <c r="B19" s="35" t="s">
        <v>30</v>
      </c>
      <c r="C19" s="35">
        <v>10.761</v>
      </c>
      <c r="D19" s="35">
        <v>10.792</v>
      </c>
      <c r="E19" s="34">
        <f t="shared" si="0"/>
        <v>-0.031000000000000583</v>
      </c>
      <c r="F19" s="34">
        <f t="shared" si="1"/>
        <v>0.0009610000000000362</v>
      </c>
      <c r="G19" s="33"/>
    </row>
    <row r="20" spans="1:7" ht="15">
      <c r="A20" s="36">
        <v>15</v>
      </c>
      <c r="B20" s="35" t="s">
        <v>31</v>
      </c>
      <c r="C20" s="35">
        <v>8.949</v>
      </c>
      <c r="D20" s="35">
        <v>9.464</v>
      </c>
      <c r="E20" s="34">
        <f t="shared" si="0"/>
        <v>-0.5150000000000006</v>
      </c>
      <c r="F20" s="34">
        <f t="shared" si="1"/>
        <v>0.2652250000000006</v>
      </c>
      <c r="G20" s="33"/>
    </row>
    <row r="21" spans="1:7" ht="15">
      <c r="A21" s="32">
        <v>16</v>
      </c>
      <c r="B21" s="35" t="s">
        <v>32</v>
      </c>
      <c r="C21" s="35">
        <v>23.933</v>
      </c>
      <c r="D21" s="35">
        <v>23.984</v>
      </c>
      <c r="E21" s="34">
        <f t="shared" si="0"/>
        <v>-0.05100000000000193</v>
      </c>
      <c r="F21" s="34">
        <f t="shared" si="1"/>
        <v>0.0026010000000001973</v>
      </c>
      <c r="G21" s="33"/>
    </row>
    <row r="22" spans="1:7" ht="15">
      <c r="A22" s="32">
        <v>17</v>
      </c>
      <c r="B22" s="35" t="s">
        <v>33</v>
      </c>
      <c r="C22" s="35">
        <v>2.837</v>
      </c>
      <c r="D22" s="35">
        <v>2.991</v>
      </c>
      <c r="E22" s="34">
        <f t="shared" si="0"/>
        <v>-0.15399999999999991</v>
      </c>
      <c r="F22" s="34">
        <f t="shared" si="1"/>
        <v>0.023715999999999973</v>
      </c>
      <c r="G22" s="33"/>
    </row>
    <row r="23" spans="1:7" ht="15">
      <c r="A23" s="32">
        <v>18</v>
      </c>
      <c r="B23" s="35" t="s">
        <v>34</v>
      </c>
      <c r="C23" s="35">
        <v>6.013</v>
      </c>
      <c r="D23" s="35">
        <v>5.972</v>
      </c>
      <c r="E23" s="34">
        <f t="shared" si="0"/>
        <v>0.04099999999999948</v>
      </c>
      <c r="F23" s="34">
        <f t="shared" si="1"/>
        <v>0.0016809999999999575</v>
      </c>
      <c r="G23" s="33"/>
    </row>
    <row r="24" spans="1:7" ht="15">
      <c r="A24" s="32">
        <v>19</v>
      </c>
      <c r="B24" s="35" t="s">
        <v>35</v>
      </c>
      <c r="C24" s="35">
        <v>5.543</v>
      </c>
      <c r="D24" s="35">
        <v>6.04</v>
      </c>
      <c r="E24" s="34">
        <f t="shared" si="0"/>
        <v>-0.4969999999999999</v>
      </c>
      <c r="F24" s="34">
        <f t="shared" si="1"/>
        <v>0.2470089999999999</v>
      </c>
      <c r="G24" s="33"/>
    </row>
    <row r="25" spans="1:7" ht="15">
      <c r="A25" s="32">
        <v>20</v>
      </c>
      <c r="B25" s="35" t="s">
        <v>36</v>
      </c>
      <c r="C25" s="35">
        <v>17.813</v>
      </c>
      <c r="D25" s="35">
        <v>17.848</v>
      </c>
      <c r="E25" s="34">
        <f t="shared" si="0"/>
        <v>-0.03500000000000014</v>
      </c>
      <c r="F25" s="34">
        <f>E25*E25</f>
        <v>0.00122500000000001</v>
      </c>
      <c r="G25" s="33"/>
    </row>
    <row r="26" spans="1:7" ht="15">
      <c r="A26" s="32">
        <v>21</v>
      </c>
      <c r="B26" s="35" t="s">
        <v>37</v>
      </c>
      <c r="C26" s="35">
        <v>34.791</v>
      </c>
      <c r="D26" s="35">
        <v>34.748</v>
      </c>
      <c r="E26" s="34">
        <f t="shared" si="0"/>
        <v>0.04299999999999926</v>
      </c>
      <c r="F26" s="34">
        <f t="shared" si="1"/>
        <v>0.0018489999999999364</v>
      </c>
      <c r="G26" s="33"/>
    </row>
    <row r="27" spans="1:7" ht="12.75">
      <c r="A27" s="32">
        <v>22</v>
      </c>
      <c r="B27" s="31"/>
      <c r="C27" s="30"/>
      <c r="D27" s="30"/>
      <c r="E27" s="34">
        <f t="shared" si="0"/>
        <v>0</v>
      </c>
      <c r="F27" s="34">
        <f t="shared" si="1"/>
        <v>0</v>
      </c>
      <c r="G27" s="33"/>
    </row>
    <row r="28" spans="1:7" ht="12.75">
      <c r="A28" s="32">
        <v>23</v>
      </c>
      <c r="B28" s="31"/>
      <c r="C28" s="29"/>
      <c r="D28" s="30"/>
      <c r="E28" s="34">
        <f t="shared" si="0"/>
        <v>0</v>
      </c>
      <c r="F28" s="34">
        <f t="shared" si="1"/>
        <v>0</v>
      </c>
      <c r="G28" s="33"/>
    </row>
    <row r="29" spans="1:7" ht="12.75">
      <c r="A29" s="32"/>
      <c r="B29" s="31"/>
      <c r="C29" s="28"/>
      <c r="D29" s="28"/>
      <c r="E29" s="25" t="s">
        <v>8</v>
      </c>
      <c r="F29" s="24">
        <f>SUM(F6:F28)</f>
        <v>0.9284839999999981</v>
      </c>
      <c r="G29" s="33"/>
    </row>
    <row r="30" spans="1:7" ht="12.75">
      <c r="A30" s="27" t="s">
        <v>14</v>
      </c>
      <c r="B30" s="27"/>
      <c r="C30" s="27"/>
      <c r="D30" s="27"/>
      <c r="E30" s="25" t="s">
        <v>9</v>
      </c>
      <c r="F30" s="24">
        <f>F29/COUNTA(C6:C28)</f>
        <v>0.044213523809523717</v>
      </c>
      <c r="G30" s="33"/>
    </row>
    <row r="31" spans="1:7" ht="12.75">
      <c r="A31" s="27"/>
      <c r="B31" s="27"/>
      <c r="C31" s="27"/>
      <c r="D31" s="27"/>
      <c r="E31" s="25" t="s">
        <v>42</v>
      </c>
      <c r="F31" s="24">
        <f>SQRT(F30)</f>
        <v>0.2102701210574715</v>
      </c>
      <c r="G31" s="26" t="s">
        <v>41</v>
      </c>
    </row>
    <row r="32" spans="1:7" ht="12.75">
      <c r="A32" s="27"/>
      <c r="B32" s="27"/>
      <c r="C32" s="27"/>
      <c r="D32" s="27"/>
      <c r="E32" s="25" t="s">
        <v>10</v>
      </c>
      <c r="F32" s="24">
        <f>F31*1.96</f>
        <v>0.4121294372726441</v>
      </c>
      <c r="G32" s="33"/>
    </row>
  </sheetData>
  <sheetProtection/>
  <mergeCells count="1">
    <mergeCell ref="A30:D3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sruhl</cp:lastModifiedBy>
  <cp:lastPrinted>2007-07-17T20:38:48Z</cp:lastPrinted>
  <dcterms:created xsi:type="dcterms:W3CDTF">1999-10-18T19:17:21Z</dcterms:created>
  <dcterms:modified xsi:type="dcterms:W3CDTF">2011-08-04T17:14:47Z</dcterms:modified>
  <cp:category/>
  <cp:version/>
  <cp:contentType/>
  <cp:contentStatus/>
</cp:coreProperties>
</file>