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5" yWindow="-45" windowWidth="18180" windowHeight="10560" tabRatio="594"/>
  </bookViews>
  <sheets>
    <sheet name="drape_ctl2" sheetId="1" r:id="rId1"/>
  </sheets>
  <definedNames>
    <definedName name="_xlnm.Database">drape_ctl2!$A$1:$H$41</definedName>
  </definedNames>
  <calcPr calcId="125725"/>
</workbook>
</file>

<file path=xl/calcChain.xml><?xml version="1.0" encoding="utf-8"?>
<calcChain xmlns="http://schemas.openxmlformats.org/spreadsheetml/2006/main">
  <c r="K51" i="1"/>
  <c r="J51"/>
  <c r="I51"/>
  <c r="K50"/>
  <c r="K49"/>
  <c r="K48"/>
  <c r="K47"/>
  <c r="K46"/>
  <c r="K45"/>
  <c r="K44"/>
  <c r="K43"/>
  <c r="K33"/>
  <c r="K34"/>
  <c r="K35"/>
  <c r="K36"/>
  <c r="K37"/>
  <c r="K38"/>
  <c r="K39"/>
  <c r="K40"/>
  <c r="K41"/>
  <c r="K32"/>
  <c r="L29"/>
  <c r="L30"/>
  <c r="L31"/>
  <c r="L25"/>
  <c r="L26"/>
  <c r="L27"/>
  <c r="J22"/>
  <c r="J23"/>
  <c r="J24"/>
  <c r="J19"/>
  <c r="J20"/>
  <c r="I16"/>
  <c r="I17"/>
  <c r="I18"/>
  <c r="I12"/>
  <c r="I8"/>
  <c r="I9"/>
  <c r="M3"/>
  <c r="M4"/>
  <c r="M5"/>
  <c r="M6"/>
  <c r="M7"/>
  <c r="M2"/>
  <c r="L28"/>
  <c r="I10"/>
  <c r="I11"/>
  <c r="I14"/>
  <c r="I15"/>
  <c r="I13"/>
  <c r="J21"/>
  <c r="N41"/>
  <c r="N27"/>
  <c r="H48"/>
  <c r="H47"/>
  <c r="H46"/>
  <c r="H45"/>
  <c r="H44"/>
  <c r="H43"/>
  <c r="N38"/>
  <c r="N6"/>
  <c r="N30"/>
  <c r="N40"/>
  <c r="N11"/>
  <c r="N26"/>
  <c r="N12"/>
  <c r="N2"/>
  <c r="N22"/>
  <c r="N14"/>
  <c r="N33"/>
  <c r="N35"/>
  <c r="N8"/>
  <c r="N4"/>
  <c r="N21"/>
  <c r="N13"/>
  <c r="N25"/>
  <c r="L51" s="1"/>
  <c r="N18"/>
  <c r="N34"/>
  <c r="N28"/>
  <c r="N24"/>
  <c r="N17"/>
  <c r="N37"/>
  <c r="N7"/>
  <c r="N9"/>
  <c r="N32"/>
  <c r="N3"/>
  <c r="N23"/>
  <c r="N31"/>
  <c r="N16"/>
  <c r="N19"/>
  <c r="N39"/>
  <c r="N10"/>
  <c r="N29"/>
  <c r="N15"/>
  <c r="N20"/>
  <c r="N5"/>
  <c r="N36"/>
  <c r="M51" l="1"/>
  <c r="M47"/>
  <c r="M46"/>
  <c r="M45"/>
  <c r="M44"/>
  <c r="M48"/>
  <c r="M43"/>
  <c r="I44"/>
  <c r="J48"/>
  <c r="I48"/>
  <c r="H51"/>
  <c r="L48"/>
  <c r="J44"/>
  <c r="I43"/>
  <c r="I45"/>
  <c r="I46"/>
  <c r="I47"/>
  <c r="L44"/>
  <c r="J43"/>
  <c r="J45"/>
  <c r="J46"/>
  <c r="J47"/>
  <c r="L43"/>
  <c r="L45"/>
  <c r="L46"/>
  <c r="L47"/>
  <c r="M49" l="1"/>
  <c r="M50" s="1"/>
  <c r="H49"/>
  <c r="H50" s="1"/>
  <c r="I49" l="1"/>
  <c r="I50" s="1"/>
  <c r="L49"/>
  <c r="L50" s="1"/>
  <c r="J49"/>
  <c r="J50" s="1"/>
</calcChain>
</file>

<file path=xl/sharedStrings.xml><?xml version="1.0" encoding="utf-8"?>
<sst xmlns="http://schemas.openxmlformats.org/spreadsheetml/2006/main" count="74" uniqueCount="39">
  <si>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</si>
  <si>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</si>
  <si>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</si>
  <si>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</si>
  <si>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</si>
  <si>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</si>
  <si>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</si>
  <si>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</si>
  <si>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ALL</t>
  </si>
  <si>
    <t>Hard Surface</t>
  </si>
  <si>
    <t>Tree</t>
  </si>
  <si>
    <t>N</t>
  </si>
  <si>
    <t>Average</t>
  </si>
  <si>
    <t>SD</t>
  </si>
  <si>
    <t>Min</t>
  </si>
  <si>
    <t>Max</t>
  </si>
  <si>
    <t>SS</t>
  </si>
  <si>
    <t>RMSE</t>
  </si>
  <si>
    <t>95% CI</t>
  </si>
  <si>
    <t>Absolute</t>
  </si>
  <si>
    <t>95th Percentile</t>
  </si>
  <si>
    <t>Short Grass</t>
  </si>
  <si>
    <t>Tall Grass</t>
  </si>
  <si>
    <t>Brush</t>
  </si>
  <si>
    <t>sg</t>
  </si>
  <si>
    <t>tg</t>
  </si>
  <si>
    <t>hs</t>
  </si>
  <si>
    <t>t</t>
  </si>
  <si>
    <t>b</t>
  </si>
  <si>
    <t>Hard Surface (HS)</t>
  </si>
  <si>
    <t>Short Grass (SG)</t>
  </si>
  <si>
    <t>Tall Grass (TG)</t>
  </si>
  <si>
    <t>Tree (T)</t>
  </si>
  <si>
    <t>Brush (B)</t>
  </si>
  <si>
    <t>2028-1</t>
  </si>
  <si>
    <t>2033-1</t>
  </si>
  <si>
    <t>2018-1</t>
  </si>
  <si>
    <t>2008-1</t>
  </si>
  <si>
    <t>2003-1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</si>
</sst>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5" fontId="0" fillId="33" borderId="13" xfId="0" applyNumberFormat="1" applyFill="1" applyBorder="1" applyAlignment="1">
      <alignment wrapText="1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5" fontId="0" fillId="0" borderId="0" xfId="0" applyNumberFormat="1" applyFont="1" applyFill="1"/>
    <xf numFmtId="165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>
      <pane xSplit="6" ySplit="1" topLeftCell="G26" activePane="bottomRight" state="frozenSplit"/>
      <selection pane="topRight" activeCell="F1" sqref="F1"/>
      <selection pane="bottomLeft" activeCell="C2" sqref="C2"/>
      <selection pane="bottomRight" activeCell="H40" sqref="H40"/>
    </sheetView>
  </sheetViews>
  <sheetFormatPr defaultRowHeight="15"/>
  <cols>
    <col min="1" max="1" width="9.7109375" style="1" customWidth="1"/>
    <col min="2" max="2" width="10.85546875" style="16" customWidth="1"/>
    <col min="3" max="3" width="18.42578125" style="4" customWidth="1"/>
    <col min="4" max="4" width="19.85546875" style="4" customWidth="1"/>
    <col min="5" max="5" width="19.7109375" style="4" customWidth="1"/>
    <col min="6" max="6" width="8.28515625" style="1" customWidth="1"/>
    <col min="7" max="7" width="17.42578125" style="4" customWidth="1"/>
    <col min="8" max="8" width="14.42578125" style="4" customWidth="1"/>
    <col min="9" max="9" width="9.5703125" style="2" customWidth="1"/>
    <col min="10" max="11" width="8.140625" style="2" customWidth="1"/>
    <col min="12" max="13" width="9.140625" style="2"/>
  </cols>
  <sheetData>
    <row r="1" spans="1:14" ht="45.75" thickBot="1">
      <c r="A1" s="1" t="s">
        <v>0</v>
      </c>
      <c r="B1" s="16" t="s">
        <v>1</v>
      </c>
      <c r="C1" s="4" t="s">
        <v>3</v>
      </c>
      <c r="D1" s="4" t="s">
        <v>2</v>
      </c>
      <c r="E1" s="4" t="s">
        <v>4</v>
      </c>
      <c r="F1" s="1" t="s">
        <v>5</v>
      </c>
      <c r="G1" s="4" t="s">
        <v>6</v>
      </c>
      <c r="H1" s="4" t="s">
        <v>7</v>
      </c>
      <c r="I1" s="3" t="s">
        <v>29</v>
      </c>
      <c r="J1" s="3" t="s">
        <v>30</v>
      </c>
      <c r="K1" s="3" t="s">
        <v>31</v>
      </c>
      <c r="L1" s="3" t="s">
        <v>32</v>
      </c>
      <c r="M1" s="3" t="s">
        <v>33</v>
      </c>
      <c r="N1" s="3" t="s">
        <v>19</v>
      </c>
    </row>
    <row r="2" spans="1:14">
      <c r="A2" s="1">
        <v>0</v>
      </c>
      <c r="B2" s="17">
        <v>1009</v>
      </c>
      <c r="C2" s="2">
        <v>2550856.8620000002</v>
      </c>
      <c r="D2" s="2">
        <v>780916.61600000004</v>
      </c>
      <c r="E2" s="2">
        <v>472.64499999999998</v>
      </c>
      <c r="F2" s="1" t="s">
        <v>28</v>
      </c>
      <c r="G2" s="2">
        <v>472.67678833000002</v>
      </c>
      <c r="H2" s="2">
        <v>-3.1788329999999997E-2</v>
      </c>
      <c r="M2" s="2">
        <f>H2</f>
        <v>-3.1788329999999997E-2</v>
      </c>
      <c r="N2" s="2">
        <f>ABS(H2)</f>
        <v>3.1788329999999997E-2</v>
      </c>
    </row>
    <row r="3" spans="1:14">
      <c r="A3" s="1">
        <v>0</v>
      </c>
      <c r="B3" s="17">
        <v>1014</v>
      </c>
      <c r="C3" s="2">
        <v>2540581.7749999999</v>
      </c>
      <c r="D3" s="2">
        <v>854343.17200000002</v>
      </c>
      <c r="E3" s="2">
        <v>562.06799999999998</v>
      </c>
      <c r="F3" s="1" t="s">
        <v>28</v>
      </c>
      <c r="G3" s="2">
        <v>561.81579589800003</v>
      </c>
      <c r="H3" s="2">
        <v>0.25220410199999999</v>
      </c>
      <c r="M3" s="2">
        <f t="shared" ref="M3:M7" si="0">H3</f>
        <v>0.25220410199999999</v>
      </c>
      <c r="N3" s="2">
        <f>ABS(H3)</f>
        <v>0.25220410199999999</v>
      </c>
    </row>
    <row r="4" spans="1:14">
      <c r="A4" s="1">
        <v>0</v>
      </c>
      <c r="B4" s="17">
        <v>1019</v>
      </c>
      <c r="C4" s="2">
        <v>2509133.5619999999</v>
      </c>
      <c r="D4" s="2">
        <v>813143.84699999995</v>
      </c>
      <c r="E4" s="2">
        <v>491.334</v>
      </c>
      <c r="F4" s="1" t="s">
        <v>28</v>
      </c>
      <c r="G4" s="2">
        <v>492.42416381800001</v>
      </c>
      <c r="H4" s="2">
        <v>-1.090163818</v>
      </c>
      <c r="M4" s="2">
        <f t="shared" si="0"/>
        <v>-1.090163818</v>
      </c>
      <c r="N4" s="2">
        <f>ABS(H4)</f>
        <v>1.090163818</v>
      </c>
    </row>
    <row r="5" spans="1:14">
      <c r="A5" s="1">
        <v>0</v>
      </c>
      <c r="B5" s="17">
        <v>1024</v>
      </c>
      <c r="C5" s="2">
        <v>2471765.4270000001</v>
      </c>
      <c r="D5" s="2">
        <v>809429.65399999998</v>
      </c>
      <c r="E5" s="2">
        <v>545.35799999999995</v>
      </c>
      <c r="F5" s="1" t="s">
        <v>28</v>
      </c>
      <c r="G5" s="2">
        <v>545.53881835899995</v>
      </c>
      <c r="H5" s="2">
        <v>-0.18081835900000001</v>
      </c>
      <c r="M5" s="2">
        <f t="shared" si="0"/>
        <v>-0.18081835900000001</v>
      </c>
      <c r="N5" s="2">
        <f>ABS(H5)</f>
        <v>0.18081835900000001</v>
      </c>
    </row>
    <row r="6" spans="1:14">
      <c r="A6" s="1">
        <v>0</v>
      </c>
      <c r="B6" s="17">
        <v>1030</v>
      </c>
      <c r="C6" s="2">
        <v>2464119.0669999998</v>
      </c>
      <c r="D6" s="2">
        <v>841795.33</v>
      </c>
      <c r="E6" s="2">
        <v>571.81600000000003</v>
      </c>
      <c r="F6" s="1" t="s">
        <v>28</v>
      </c>
      <c r="G6" s="2">
        <v>571.43762206999997</v>
      </c>
      <c r="H6" s="2">
        <v>0.37837792999999997</v>
      </c>
      <c r="M6" s="2">
        <f t="shared" si="0"/>
        <v>0.37837792999999997</v>
      </c>
      <c r="N6" s="2">
        <f>ABS(H6)</f>
        <v>0.37837792999999997</v>
      </c>
    </row>
    <row r="7" spans="1:14">
      <c r="A7" s="1">
        <v>0</v>
      </c>
      <c r="B7" s="17">
        <v>1035</v>
      </c>
      <c r="C7" s="2">
        <v>2493497.673</v>
      </c>
      <c r="D7" s="2">
        <v>860274.82</v>
      </c>
      <c r="E7" s="2">
        <v>612.49800000000005</v>
      </c>
      <c r="F7" s="1" t="s">
        <v>28</v>
      </c>
      <c r="G7" s="2">
        <v>612.03723144499997</v>
      </c>
      <c r="H7" s="2">
        <v>0.46076855500000002</v>
      </c>
      <c r="M7" s="2">
        <f t="shared" si="0"/>
        <v>0.46076855500000002</v>
      </c>
      <c r="N7" s="2">
        <f>ABS(H7)</f>
        <v>0.46076855500000002</v>
      </c>
    </row>
    <row r="8" spans="1:14">
      <c r="A8" s="1">
        <v>0</v>
      </c>
      <c r="B8" s="17">
        <v>1003</v>
      </c>
      <c r="C8" s="2">
        <v>2474933.7390000001</v>
      </c>
      <c r="D8" s="2">
        <v>784563.26199999999</v>
      </c>
      <c r="E8" s="2">
        <v>502.57900000000001</v>
      </c>
      <c r="F8" s="1" t="s">
        <v>26</v>
      </c>
      <c r="G8" s="2">
        <v>502.88040161100002</v>
      </c>
      <c r="H8" s="2">
        <v>-0.30140161100000001</v>
      </c>
      <c r="I8" s="2">
        <f t="shared" ref="I8:I9" si="1">H8</f>
        <v>-0.30140161100000001</v>
      </c>
      <c r="N8" s="2">
        <f>ABS(H8)</f>
        <v>0.30140161100000001</v>
      </c>
    </row>
    <row r="9" spans="1:14">
      <c r="A9" s="1">
        <v>0</v>
      </c>
      <c r="B9" s="17">
        <v>1008</v>
      </c>
      <c r="C9" s="2">
        <v>2550766.4169999999</v>
      </c>
      <c r="D9" s="2">
        <v>780945.86499999999</v>
      </c>
      <c r="E9" s="2">
        <v>476.517</v>
      </c>
      <c r="F9" s="1" t="s">
        <v>26</v>
      </c>
      <c r="G9" s="2">
        <v>476.35354614300002</v>
      </c>
      <c r="H9" s="2">
        <v>0.16345385700000001</v>
      </c>
      <c r="I9" s="2">
        <f t="shared" si="1"/>
        <v>0.16345385700000001</v>
      </c>
      <c r="N9" s="2">
        <f>ABS(H9)</f>
        <v>0.16345385700000001</v>
      </c>
    </row>
    <row r="10" spans="1:14">
      <c r="A10" s="1">
        <v>0</v>
      </c>
      <c r="B10" s="17">
        <v>1012</v>
      </c>
      <c r="C10" s="2">
        <v>2540738.1260000002</v>
      </c>
      <c r="D10" s="2">
        <v>854403.28799999994</v>
      </c>
      <c r="E10" s="2">
        <v>561.94899999999996</v>
      </c>
      <c r="F10" s="1" t="s">
        <v>26</v>
      </c>
      <c r="G10" s="2">
        <v>561.53216552699996</v>
      </c>
      <c r="H10" s="2">
        <v>0.41683447299999998</v>
      </c>
      <c r="I10" s="2">
        <f>H10</f>
        <v>0.41683447299999998</v>
      </c>
      <c r="N10" s="2">
        <f>ABS(H10)</f>
        <v>0.41683447299999998</v>
      </c>
    </row>
    <row r="11" spans="1:14">
      <c r="A11" s="1">
        <v>0</v>
      </c>
      <c r="B11" s="17">
        <v>1018</v>
      </c>
      <c r="C11" s="2">
        <v>2509338.142</v>
      </c>
      <c r="D11" s="2">
        <v>813150.05</v>
      </c>
      <c r="E11" s="2">
        <v>500.452</v>
      </c>
      <c r="F11" s="1" t="s">
        <v>26</v>
      </c>
      <c r="G11" s="2">
        <v>500.52072143599997</v>
      </c>
      <c r="H11" s="2">
        <v>-6.8721435999999997E-2</v>
      </c>
      <c r="I11" s="2">
        <f>H11</f>
        <v>-6.8721435999999997E-2</v>
      </c>
      <c r="N11" s="2">
        <f>ABS(H11)</f>
        <v>6.8721435999999997E-2</v>
      </c>
    </row>
    <row r="12" spans="1:14">
      <c r="A12" s="1">
        <v>0</v>
      </c>
      <c r="B12" s="17">
        <v>1023</v>
      </c>
      <c r="C12" s="2">
        <v>2471705.3420000002</v>
      </c>
      <c r="D12" s="2">
        <v>809474.49600000004</v>
      </c>
      <c r="E12" s="2">
        <v>547.029</v>
      </c>
      <c r="F12" s="1" t="s">
        <v>26</v>
      </c>
      <c r="G12" s="2">
        <v>546.81463623000002</v>
      </c>
      <c r="H12" s="2">
        <v>0.21436377000000001</v>
      </c>
      <c r="I12" s="2">
        <f>H12</f>
        <v>0.21436377000000001</v>
      </c>
      <c r="N12" s="2">
        <f>ABS(H12)</f>
        <v>0.21436377000000001</v>
      </c>
    </row>
    <row r="13" spans="1:14">
      <c r="A13" s="1">
        <v>0</v>
      </c>
      <c r="B13" s="17">
        <v>1027</v>
      </c>
      <c r="C13" s="2">
        <v>2464261.3969999999</v>
      </c>
      <c r="D13" s="2">
        <v>841838.31099999999</v>
      </c>
      <c r="E13" s="2">
        <v>566.36</v>
      </c>
      <c r="F13" s="1" t="s">
        <v>26</v>
      </c>
      <c r="G13" s="2">
        <v>566.44171142599998</v>
      </c>
      <c r="H13" s="2">
        <v>-8.1711426000000004E-2</v>
      </c>
      <c r="I13" s="2">
        <f>H13</f>
        <v>-8.1711426000000004E-2</v>
      </c>
      <c r="N13" s="2">
        <f>ABS(H13)</f>
        <v>8.1711426000000004E-2</v>
      </c>
    </row>
    <row r="14" spans="1:14">
      <c r="A14" s="1">
        <v>0</v>
      </c>
      <c r="B14" s="17">
        <v>1033</v>
      </c>
      <c r="C14" s="2">
        <v>2493553.0019999999</v>
      </c>
      <c r="D14" s="2">
        <v>860428.446</v>
      </c>
      <c r="E14" s="2">
        <v>610.27</v>
      </c>
      <c r="F14" s="1" t="s">
        <v>26</v>
      </c>
      <c r="G14" s="2">
        <v>610.27465820299994</v>
      </c>
      <c r="H14" s="2">
        <v>-4.6582029999600004E-3</v>
      </c>
      <c r="I14" s="2">
        <f>H14</f>
        <v>-4.6582029999600004E-3</v>
      </c>
      <c r="N14" s="2">
        <f>ABS(H14)</f>
        <v>4.6582029999600004E-3</v>
      </c>
    </row>
    <row r="15" spans="1:14">
      <c r="A15" s="1">
        <v>0</v>
      </c>
      <c r="B15" s="17" t="s">
        <v>38</v>
      </c>
      <c r="C15" s="2">
        <v>2474933.7489999998</v>
      </c>
      <c r="D15" s="2">
        <v>784563.26300000004</v>
      </c>
      <c r="E15" s="2">
        <v>502.68700000000001</v>
      </c>
      <c r="F15" s="1" t="s">
        <v>26</v>
      </c>
      <c r="G15" s="2">
        <v>502.88031005900001</v>
      </c>
      <c r="H15" s="2">
        <v>-0.19331005900000001</v>
      </c>
      <c r="I15" s="2">
        <f>H15</f>
        <v>-0.19331005900000001</v>
      </c>
      <c r="N15" s="2">
        <f>ABS(H15)</f>
        <v>0.19331005900000001</v>
      </c>
    </row>
    <row r="16" spans="1:14">
      <c r="A16" s="1">
        <v>0</v>
      </c>
      <c r="B16" s="17" t="s">
        <v>37</v>
      </c>
      <c r="C16" s="2">
        <v>2550766.2599999998</v>
      </c>
      <c r="D16" s="2">
        <v>780945.946</v>
      </c>
      <c r="E16" s="2">
        <v>476.625</v>
      </c>
      <c r="F16" s="1" t="s">
        <v>26</v>
      </c>
      <c r="G16" s="2">
        <v>476.366699219</v>
      </c>
      <c r="H16" s="2">
        <v>0.25830078099999998</v>
      </c>
      <c r="I16" s="2">
        <f t="shared" ref="I16:I18" si="2">H16</f>
        <v>0.25830078099999998</v>
      </c>
      <c r="N16" s="2">
        <f>ABS(H16)</f>
        <v>0.25830078099999998</v>
      </c>
    </row>
    <row r="17" spans="1:14">
      <c r="A17" s="1">
        <v>0</v>
      </c>
      <c r="B17" s="17" t="s">
        <v>36</v>
      </c>
      <c r="C17" s="2">
        <v>2509338.1030000001</v>
      </c>
      <c r="D17" s="2">
        <v>813150.05599999998</v>
      </c>
      <c r="E17" s="2">
        <v>500.416</v>
      </c>
      <c r="F17" s="1" t="s">
        <v>26</v>
      </c>
      <c r="G17" s="2">
        <v>500.51968383799999</v>
      </c>
      <c r="H17" s="2">
        <v>-0.103683838</v>
      </c>
      <c r="I17" s="2">
        <f t="shared" si="2"/>
        <v>-0.103683838</v>
      </c>
      <c r="N17" s="2">
        <f>ABS(H17)</f>
        <v>0.103683838</v>
      </c>
    </row>
    <row r="18" spans="1:14">
      <c r="A18" s="1">
        <v>0</v>
      </c>
      <c r="B18" s="17" t="s">
        <v>35</v>
      </c>
      <c r="C18" s="2">
        <v>2493552.9339999999</v>
      </c>
      <c r="D18" s="2">
        <v>860428.50800000003</v>
      </c>
      <c r="E18" s="2">
        <v>610.46</v>
      </c>
      <c r="F18" s="1" t="s">
        <v>26</v>
      </c>
      <c r="G18" s="2">
        <v>610.28399658199999</v>
      </c>
      <c r="H18" s="2">
        <v>0.17600341799999999</v>
      </c>
      <c r="I18" s="2">
        <f t="shared" si="2"/>
        <v>0.17600341799999999</v>
      </c>
      <c r="N18" s="2">
        <f>ABS(H18)</f>
        <v>0.17600341799999999</v>
      </c>
    </row>
    <row r="19" spans="1:14">
      <c r="A19" s="1">
        <v>0</v>
      </c>
      <c r="B19" s="17">
        <v>1001</v>
      </c>
      <c r="C19" s="2">
        <v>2474990.2540000002</v>
      </c>
      <c r="D19" s="2">
        <v>784633.93900000001</v>
      </c>
      <c r="E19" s="2">
        <v>502.26</v>
      </c>
      <c r="F19" s="1" t="s">
        <v>24</v>
      </c>
      <c r="G19" s="2">
        <v>502.603271484</v>
      </c>
      <c r="H19" s="2">
        <v>-0.34327148400000002</v>
      </c>
      <c r="J19" s="2">
        <f t="shared" ref="J19:J20" si="3">H19</f>
        <v>-0.34327148400000002</v>
      </c>
      <c r="N19" s="2">
        <f>ABS(H19)</f>
        <v>0.34327148400000002</v>
      </c>
    </row>
    <row r="20" spans="1:14">
      <c r="A20" s="1">
        <v>0</v>
      </c>
      <c r="B20" s="17">
        <v>1011</v>
      </c>
      <c r="C20" s="2">
        <v>2540657.5049999999</v>
      </c>
      <c r="D20" s="2">
        <v>854424.48199999996</v>
      </c>
      <c r="E20" s="2">
        <v>564.85500000000002</v>
      </c>
      <c r="F20" s="1" t="s">
        <v>24</v>
      </c>
      <c r="G20" s="2">
        <v>564.27722168000003</v>
      </c>
      <c r="H20" s="2">
        <v>0.57777831999999996</v>
      </c>
      <c r="J20" s="2">
        <f t="shared" si="3"/>
        <v>0.57777831999999996</v>
      </c>
      <c r="N20" s="2">
        <f>ABS(H20)</f>
        <v>0.57777831999999996</v>
      </c>
    </row>
    <row r="21" spans="1:14">
      <c r="A21" s="1">
        <v>0</v>
      </c>
      <c r="B21" s="17">
        <v>1016</v>
      </c>
      <c r="C21" s="2">
        <v>2509267.2069999999</v>
      </c>
      <c r="D21" s="2">
        <v>813248.31499999994</v>
      </c>
      <c r="E21" s="2">
        <v>497.012</v>
      </c>
      <c r="F21" s="1" t="s">
        <v>24</v>
      </c>
      <c r="G21" s="2">
        <v>497.03326415999999</v>
      </c>
      <c r="H21" s="2">
        <v>-2.1264160000000001E-2</v>
      </c>
      <c r="J21" s="2">
        <f>H21</f>
        <v>-2.1264160000000001E-2</v>
      </c>
      <c r="N21" s="2">
        <f>ABS(H21)</f>
        <v>2.1264160000000001E-2</v>
      </c>
    </row>
    <row r="22" spans="1:14">
      <c r="A22" s="1">
        <v>0</v>
      </c>
      <c r="B22" s="17">
        <v>1021</v>
      </c>
      <c r="C22" s="2">
        <v>2471548.6770000001</v>
      </c>
      <c r="D22" s="2">
        <v>809531.34199999995</v>
      </c>
      <c r="E22" s="2">
        <v>548.005</v>
      </c>
      <c r="F22" s="1" t="s">
        <v>24</v>
      </c>
      <c r="G22" s="2">
        <v>548.12493896499996</v>
      </c>
      <c r="H22" s="2">
        <v>-0.11993896499999999</v>
      </c>
      <c r="J22" s="2">
        <f t="shared" ref="J22:J24" si="4">H22</f>
        <v>-0.11993896499999999</v>
      </c>
      <c r="N22" s="2">
        <f>ABS(H22)</f>
        <v>0.11993896499999999</v>
      </c>
    </row>
    <row r="23" spans="1:14">
      <c r="A23" s="1">
        <v>0</v>
      </c>
      <c r="B23" s="17">
        <v>1026</v>
      </c>
      <c r="C23" s="2">
        <v>2464173.4870000002</v>
      </c>
      <c r="D23" s="2">
        <v>841818.61399999994</v>
      </c>
      <c r="E23" s="2">
        <v>566.78200000000004</v>
      </c>
      <c r="F23" s="1" t="s">
        <v>24</v>
      </c>
      <c r="G23" s="2">
        <v>566.85290527300003</v>
      </c>
      <c r="H23" s="2">
        <v>-7.0905273000000005E-2</v>
      </c>
      <c r="J23" s="2">
        <f t="shared" si="4"/>
        <v>-7.0905273000000005E-2</v>
      </c>
      <c r="N23" s="2">
        <f>ABS(H23)</f>
        <v>7.0905273000000005E-2</v>
      </c>
    </row>
    <row r="24" spans="1:14">
      <c r="A24" s="1">
        <v>0</v>
      </c>
      <c r="B24" s="17">
        <v>1031</v>
      </c>
      <c r="C24" s="2">
        <v>2493493.2409999999</v>
      </c>
      <c r="D24" s="2">
        <v>860459.89399999997</v>
      </c>
      <c r="E24" s="2">
        <v>613.04100000000005</v>
      </c>
      <c r="F24" s="1" t="s">
        <v>24</v>
      </c>
      <c r="G24" s="2">
        <v>612.80944824200003</v>
      </c>
      <c r="H24" s="2">
        <v>0.231551758</v>
      </c>
      <c r="J24" s="2">
        <f t="shared" si="4"/>
        <v>0.231551758</v>
      </c>
      <c r="N24" s="2">
        <f>ABS(H24)</f>
        <v>0.231551758</v>
      </c>
    </row>
    <row r="25" spans="1:14">
      <c r="A25" s="1">
        <v>0</v>
      </c>
      <c r="B25" s="17">
        <v>1005</v>
      </c>
      <c r="C25" s="2">
        <v>2475014.5120000001</v>
      </c>
      <c r="D25" s="2">
        <v>784757.20799999998</v>
      </c>
      <c r="E25" s="2">
        <v>501.99299999999999</v>
      </c>
      <c r="F25" s="1" t="s">
        <v>27</v>
      </c>
      <c r="G25" s="2">
        <v>502.60821533199999</v>
      </c>
      <c r="H25" s="18">
        <v>-0.615215332</v>
      </c>
      <c r="L25" s="2">
        <f t="shared" ref="L25:L27" si="5">H25</f>
        <v>-0.615215332</v>
      </c>
      <c r="N25" s="2">
        <f>ABS(H25)</f>
        <v>0.615215332</v>
      </c>
    </row>
    <row r="26" spans="1:14">
      <c r="A26" s="1">
        <v>0</v>
      </c>
      <c r="B26" s="17">
        <v>1010</v>
      </c>
      <c r="C26" s="2">
        <v>2550915.9479999999</v>
      </c>
      <c r="D26" s="2">
        <v>780870.56900000002</v>
      </c>
      <c r="E26" s="2">
        <v>474.4</v>
      </c>
      <c r="F26" s="1" t="s">
        <v>27</v>
      </c>
      <c r="G26" s="2">
        <v>474.48580932599998</v>
      </c>
      <c r="H26" s="2">
        <v>-8.5809326000000005E-2</v>
      </c>
      <c r="L26" s="2">
        <f t="shared" si="5"/>
        <v>-8.5809326000000005E-2</v>
      </c>
      <c r="N26" s="2">
        <f>ABS(H26)</f>
        <v>8.5809326000000005E-2</v>
      </c>
    </row>
    <row r="27" spans="1:14">
      <c r="A27" s="1">
        <v>0</v>
      </c>
      <c r="B27" s="17">
        <v>1015</v>
      </c>
      <c r="C27" s="2">
        <v>2540600.02</v>
      </c>
      <c r="D27" s="2">
        <v>854447.46200000006</v>
      </c>
      <c r="E27" s="2">
        <v>572.38</v>
      </c>
      <c r="F27" s="1" t="s">
        <v>27</v>
      </c>
      <c r="G27" s="19">
        <v>571.81872558600003</v>
      </c>
      <c r="H27" s="2">
        <v>0.561274414</v>
      </c>
      <c r="L27" s="2">
        <f t="shared" si="5"/>
        <v>0.561274414</v>
      </c>
      <c r="N27" s="2">
        <f>ABS(H27)</f>
        <v>0.561274414</v>
      </c>
    </row>
    <row r="28" spans="1:14">
      <c r="A28" s="1">
        <v>0</v>
      </c>
      <c r="B28" s="17">
        <v>1020</v>
      </c>
      <c r="C28" s="2">
        <v>2509076.7590000001</v>
      </c>
      <c r="D28" s="2">
        <v>813178.51699999999</v>
      </c>
      <c r="E28" s="2">
        <v>490.19499999999999</v>
      </c>
      <c r="F28" s="1" t="s">
        <v>27</v>
      </c>
      <c r="G28" s="2">
        <v>490.47476196299999</v>
      </c>
      <c r="H28" s="2">
        <v>-0.279761963</v>
      </c>
      <c r="L28" s="2">
        <f>H28</f>
        <v>-0.279761963</v>
      </c>
      <c r="N28" s="2">
        <f>ABS(H28)</f>
        <v>0.279761963</v>
      </c>
    </row>
    <row r="29" spans="1:14">
      <c r="A29" s="1">
        <v>0</v>
      </c>
      <c r="B29" s="17">
        <v>1025</v>
      </c>
      <c r="C29" s="2">
        <v>2471830.0959999999</v>
      </c>
      <c r="D29" s="2">
        <v>809517.21600000001</v>
      </c>
      <c r="E29" s="2">
        <v>544.83000000000004</v>
      </c>
      <c r="F29" s="1" t="s">
        <v>27</v>
      </c>
      <c r="G29" s="2">
        <v>544.70245361299999</v>
      </c>
      <c r="H29" s="2">
        <v>0.12754638700000001</v>
      </c>
      <c r="L29" s="2">
        <f t="shared" ref="L29:L31" si="6">H29</f>
        <v>0.12754638700000001</v>
      </c>
      <c r="N29" s="2">
        <f>ABS(H29)</f>
        <v>0.12754638700000001</v>
      </c>
    </row>
    <row r="30" spans="1:14">
      <c r="A30" s="1">
        <v>0</v>
      </c>
      <c r="B30" s="17">
        <v>1029</v>
      </c>
      <c r="C30" s="2">
        <v>2464167.1230000001</v>
      </c>
      <c r="D30" s="2">
        <v>841748.36</v>
      </c>
      <c r="E30" s="2">
        <v>564.625</v>
      </c>
      <c r="F30" s="1" t="s">
        <v>27</v>
      </c>
      <c r="G30" s="2">
        <v>564.64758300799997</v>
      </c>
      <c r="H30" s="2">
        <v>-2.2583008000000002E-2</v>
      </c>
      <c r="L30" s="2">
        <f t="shared" si="6"/>
        <v>-2.2583008000000002E-2</v>
      </c>
      <c r="N30" s="2">
        <f>ABS(H30)</f>
        <v>2.2583008000000002E-2</v>
      </c>
    </row>
    <row r="31" spans="1:14">
      <c r="A31" s="1">
        <v>0</v>
      </c>
      <c r="B31" s="17">
        <v>1034</v>
      </c>
      <c r="C31" s="2">
        <v>2493462.4049999998</v>
      </c>
      <c r="D31" s="2">
        <v>860578.13500000001</v>
      </c>
      <c r="E31" s="2">
        <v>613.54700000000003</v>
      </c>
      <c r="F31" s="1" t="s">
        <v>27</v>
      </c>
      <c r="G31" s="2">
        <v>613.54571533199999</v>
      </c>
      <c r="H31" s="2">
        <v>1.28466800004E-3</v>
      </c>
      <c r="L31" s="2">
        <f t="shared" si="6"/>
        <v>1.28466800004E-3</v>
      </c>
      <c r="N31" s="2">
        <f>ABS(H31)</f>
        <v>1.28466800004E-3</v>
      </c>
    </row>
    <row r="32" spans="1:14">
      <c r="A32" s="1">
        <v>0</v>
      </c>
      <c r="B32" s="17">
        <v>1002</v>
      </c>
      <c r="C32" s="2">
        <v>2474981.9029999999</v>
      </c>
      <c r="D32" s="2">
        <v>784522.98</v>
      </c>
      <c r="E32" s="2">
        <v>501.59300000000002</v>
      </c>
      <c r="F32" s="1" t="s">
        <v>25</v>
      </c>
      <c r="G32" s="2">
        <v>501.85061645500002</v>
      </c>
      <c r="H32" s="2">
        <v>-0.25761645500000002</v>
      </c>
      <c r="K32" s="2">
        <f>H32</f>
        <v>-0.25761645500000002</v>
      </c>
      <c r="N32" s="2">
        <f>ABS(H32)</f>
        <v>0.25761645500000002</v>
      </c>
    </row>
    <row r="33" spans="1:14">
      <c r="A33" s="1">
        <v>0</v>
      </c>
      <c r="B33" s="17">
        <v>1006</v>
      </c>
      <c r="C33" s="2">
        <v>2550725.6090000002</v>
      </c>
      <c r="D33" s="2">
        <v>780861.09199999995</v>
      </c>
      <c r="E33" s="2">
        <v>476.35300000000001</v>
      </c>
      <c r="F33" s="1" t="s">
        <v>25</v>
      </c>
      <c r="G33" s="2">
        <v>476.355957031</v>
      </c>
      <c r="H33" s="2">
        <v>-2.9570309999899999E-3</v>
      </c>
      <c r="K33" s="2">
        <f t="shared" ref="K33:K41" si="7">H33</f>
        <v>-2.9570309999899999E-3</v>
      </c>
      <c r="N33" s="2">
        <f>ABS(H33)</f>
        <v>2.9570309999899999E-3</v>
      </c>
    </row>
    <row r="34" spans="1:14">
      <c r="A34" s="1">
        <v>0</v>
      </c>
      <c r="B34" s="17">
        <v>1007</v>
      </c>
      <c r="C34" s="2">
        <v>2550701.8360000001</v>
      </c>
      <c r="D34" s="2">
        <v>780941.90800000005</v>
      </c>
      <c r="E34" s="2">
        <v>475.12400000000002</v>
      </c>
      <c r="F34" s="1" t="s">
        <v>25</v>
      </c>
      <c r="G34" s="2">
        <v>474.96936035200002</v>
      </c>
      <c r="H34" s="2">
        <v>0.15463964799999999</v>
      </c>
      <c r="K34" s="2">
        <f t="shared" si="7"/>
        <v>0.15463964799999999</v>
      </c>
      <c r="N34" s="2">
        <f>ABS(H34)</f>
        <v>0.15463964799999999</v>
      </c>
    </row>
    <row r="35" spans="1:14">
      <c r="A35" s="1">
        <v>0</v>
      </c>
      <c r="B35" s="17">
        <v>1013</v>
      </c>
      <c r="C35" s="2">
        <v>2540707.2140000002</v>
      </c>
      <c r="D35" s="2">
        <v>854237.397</v>
      </c>
      <c r="E35" s="2">
        <v>560.11500000000001</v>
      </c>
      <c r="F35" s="1" t="s">
        <v>25</v>
      </c>
      <c r="G35" s="2">
        <v>559.89025878899997</v>
      </c>
      <c r="H35" s="2">
        <v>0.224741211</v>
      </c>
      <c r="K35" s="2">
        <f t="shared" si="7"/>
        <v>0.224741211</v>
      </c>
      <c r="N35" s="2">
        <f>ABS(H35)</f>
        <v>0.224741211</v>
      </c>
    </row>
    <row r="36" spans="1:14">
      <c r="A36" s="1">
        <v>0</v>
      </c>
      <c r="B36" s="17">
        <v>1017</v>
      </c>
      <c r="C36" s="2">
        <v>2509210.0299999998</v>
      </c>
      <c r="D36" s="2">
        <v>813157.30299999996</v>
      </c>
      <c r="E36" s="2">
        <v>497.34699999999998</v>
      </c>
      <c r="F36" s="1" t="s">
        <v>25</v>
      </c>
      <c r="G36" s="2">
        <v>497.87969970699999</v>
      </c>
      <c r="H36" s="2">
        <v>-0.53269970700000002</v>
      </c>
      <c r="K36" s="2">
        <f t="shared" si="7"/>
        <v>-0.53269970700000002</v>
      </c>
      <c r="N36" s="2">
        <f>ABS(H36)</f>
        <v>0.53269970700000002</v>
      </c>
    </row>
    <row r="37" spans="1:14">
      <c r="A37" s="1">
        <v>0</v>
      </c>
      <c r="B37" s="17">
        <v>1022</v>
      </c>
      <c r="C37" s="2">
        <v>2471508.7089999998</v>
      </c>
      <c r="D37" s="2">
        <v>809449.64099999995</v>
      </c>
      <c r="E37" s="2">
        <v>547.57399999999996</v>
      </c>
      <c r="F37" s="1" t="s">
        <v>25</v>
      </c>
      <c r="G37" s="2">
        <v>547.54223632799994</v>
      </c>
      <c r="H37" s="2">
        <v>3.1763672E-2</v>
      </c>
      <c r="K37" s="2">
        <f t="shared" si="7"/>
        <v>3.1763672E-2</v>
      </c>
      <c r="N37" s="2">
        <f>ABS(H37)</f>
        <v>3.1763672E-2</v>
      </c>
    </row>
    <row r="38" spans="1:14">
      <c r="A38" s="1">
        <v>0</v>
      </c>
      <c r="B38" s="17">
        <v>1028</v>
      </c>
      <c r="C38" s="2">
        <v>2464075.676</v>
      </c>
      <c r="D38" s="2">
        <v>841861.76</v>
      </c>
      <c r="E38" s="2">
        <v>565.245</v>
      </c>
      <c r="F38" s="1" t="s">
        <v>25</v>
      </c>
      <c r="G38" s="2">
        <v>565.628417969</v>
      </c>
      <c r="H38" s="2">
        <v>-0.38341796900000003</v>
      </c>
      <c r="K38" s="2">
        <f t="shared" si="7"/>
        <v>-0.38341796900000003</v>
      </c>
      <c r="N38" s="2">
        <f>ABS(H38)</f>
        <v>0.38341796900000003</v>
      </c>
    </row>
    <row r="39" spans="1:14">
      <c r="A39" s="1">
        <v>0</v>
      </c>
      <c r="B39" s="17">
        <v>1032</v>
      </c>
      <c r="C39" s="2">
        <v>2493577.4180000001</v>
      </c>
      <c r="D39" s="2">
        <v>860544.125</v>
      </c>
      <c r="E39" s="2">
        <v>613.11099999999999</v>
      </c>
      <c r="F39" s="1" t="s">
        <v>25</v>
      </c>
      <c r="G39" s="2">
        <v>613.22430419900002</v>
      </c>
      <c r="H39" s="2">
        <v>-0.11330419899999999</v>
      </c>
      <c r="K39" s="2">
        <f t="shared" si="7"/>
        <v>-0.11330419899999999</v>
      </c>
      <c r="N39" s="2">
        <f>ABS(H39)</f>
        <v>0.11330419899999999</v>
      </c>
    </row>
    <row r="40" spans="1:14">
      <c r="A40" s="1">
        <v>0</v>
      </c>
      <c r="B40" s="17">
        <v>2012</v>
      </c>
      <c r="C40" s="2">
        <v>2540707.2209999999</v>
      </c>
      <c r="D40" s="2">
        <v>854237.33900000004</v>
      </c>
      <c r="E40" s="2">
        <v>560.63199999999995</v>
      </c>
      <c r="F40" s="1" t="s">
        <v>25</v>
      </c>
      <c r="G40" s="2">
        <v>559.89294433600003</v>
      </c>
      <c r="H40" s="2">
        <v>0.739055664</v>
      </c>
      <c r="K40" s="2">
        <f t="shared" si="7"/>
        <v>0.739055664</v>
      </c>
      <c r="N40" s="2">
        <f>ABS(H40)</f>
        <v>0.739055664</v>
      </c>
    </row>
    <row r="41" spans="1:14">
      <c r="A41" s="1">
        <v>0</v>
      </c>
      <c r="B41" s="17" t="s">
        <v>34</v>
      </c>
      <c r="C41" s="2">
        <v>2464075.659</v>
      </c>
      <c r="D41" s="2">
        <v>841862.01800000004</v>
      </c>
      <c r="E41" s="2">
        <v>565.37699999999995</v>
      </c>
      <c r="F41" s="1" t="s">
        <v>25</v>
      </c>
      <c r="G41" s="2">
        <v>565.63012695299994</v>
      </c>
      <c r="H41" s="2">
        <v>-0.25312695299999999</v>
      </c>
      <c r="K41" s="2">
        <f t="shared" si="7"/>
        <v>-0.25312695299999999</v>
      </c>
      <c r="N41" s="2">
        <f>ABS(H41)</f>
        <v>0.25312695299999999</v>
      </c>
    </row>
    <row r="42" spans="1:14" ht="30.75" thickBot="1">
      <c r="G42" s="5"/>
      <c r="H42" s="6" t="s">
        <v>8</v>
      </c>
      <c r="I42" s="3" t="s">
        <v>9</v>
      </c>
      <c r="J42" s="3" t="s">
        <v>21</v>
      </c>
      <c r="K42" s="3" t="s">
        <v>22</v>
      </c>
      <c r="L42" s="3" t="s">
        <v>10</v>
      </c>
      <c r="M42" s="15" t="s">
        <v>23</v>
      </c>
    </row>
    <row r="43" spans="1:14">
      <c r="G43" s="7" t="s">
        <v>11</v>
      </c>
      <c r="H43" s="8">
        <f>COUNT(H2:H41)</f>
        <v>40</v>
      </c>
      <c r="I43" s="8">
        <f>COUNT(I2:I41)</f>
        <v>11</v>
      </c>
      <c r="J43" s="8">
        <f>COUNT(J2:J41)</f>
        <v>6</v>
      </c>
      <c r="K43" s="8">
        <f>COUNT(K2:K41)</f>
        <v>10</v>
      </c>
      <c r="L43" s="8">
        <f>COUNT(L2:L41)</f>
        <v>7</v>
      </c>
      <c r="M43" s="14">
        <f>COUNT(M2:M41)</f>
        <v>6</v>
      </c>
    </row>
    <row r="44" spans="1:14">
      <c r="G44" s="9" t="s">
        <v>12</v>
      </c>
      <c r="H44" s="9">
        <f>AVERAGE(H2:H41)</f>
        <v>-4.7046569249977604E-3</v>
      </c>
      <c r="I44" s="9">
        <f>AVERAGE(I2:I41)</f>
        <v>4.3224520545458174E-2</v>
      </c>
      <c r="J44" s="9">
        <f>AVERAGE(J2:J41)</f>
        <v>4.2325032666666651E-2</v>
      </c>
      <c r="K44" s="9">
        <f>AVERAGE(K2:K41)</f>
        <v>-3.9292211899999006E-2</v>
      </c>
      <c r="L44" s="9">
        <f>AVERAGE(L2:L41)</f>
        <v>-4.4752022857137148E-2</v>
      </c>
      <c r="M44" s="11">
        <f>AVERAGE(M2:M41)</f>
        <v>-3.5236653333333347E-2</v>
      </c>
    </row>
    <row r="45" spans="1:14">
      <c r="G45" s="9" t="s">
        <v>13</v>
      </c>
      <c r="H45" s="9">
        <f>STDEV(H2:H41)</f>
        <v>0.34535872190531736</v>
      </c>
      <c r="I45" s="9">
        <f>STDEV(I2:I41)</f>
        <v>0.2177033883193073</v>
      </c>
      <c r="J45" s="9">
        <f>STDEV(J2:J41)</f>
        <v>0.32074785818335566</v>
      </c>
      <c r="K45" s="9">
        <f>STDEV(K2:K41)</f>
        <v>0.36213254991936911</v>
      </c>
      <c r="L45" s="9">
        <f>STDEV(L2:L41)</f>
        <v>0.36099616515031785</v>
      </c>
      <c r="M45" s="11">
        <f>STDEV(M2:M41)</f>
        <v>0.57162883495790817</v>
      </c>
    </row>
    <row r="46" spans="1:14">
      <c r="G46" s="9" t="s">
        <v>14</v>
      </c>
      <c r="H46" s="9">
        <f>MIN(H2:H41)</f>
        <v>-1.090163818</v>
      </c>
      <c r="I46" s="9">
        <f>MIN(I2:I41)</f>
        <v>-0.30140161100000001</v>
      </c>
      <c r="J46" s="9">
        <f>MIN(J2:J41)</f>
        <v>-0.34327148400000002</v>
      </c>
      <c r="K46" s="9">
        <f>MIN(K2:K41)</f>
        <v>-0.53269970700000002</v>
      </c>
      <c r="L46" s="9">
        <f>MIN(L2:L41)</f>
        <v>-0.615215332</v>
      </c>
      <c r="M46" s="11">
        <f>MIN(M2:M41)</f>
        <v>-1.090163818</v>
      </c>
    </row>
    <row r="47" spans="1:14">
      <c r="G47" s="9" t="s">
        <v>15</v>
      </c>
      <c r="H47" s="9">
        <f>MAX(H2:H41)</f>
        <v>0.739055664</v>
      </c>
      <c r="I47" s="9">
        <f>MAX(I2:I41)</f>
        <v>0.41683447299999998</v>
      </c>
      <c r="J47" s="9">
        <f>MAX(J2:J41)</f>
        <v>0.57777831999999996</v>
      </c>
      <c r="K47" s="9">
        <f>MAX(K2:K41)</f>
        <v>0.739055664</v>
      </c>
      <c r="L47" s="9">
        <f>MAX(L2:L41)</f>
        <v>0.561274414</v>
      </c>
      <c r="M47" s="11">
        <f>MAX(M2:M41)</f>
        <v>0.46076855500000002</v>
      </c>
    </row>
    <row r="48" spans="1:14">
      <c r="G48" s="9" t="s">
        <v>16</v>
      </c>
      <c r="H48" s="9">
        <f>SUMSQ(H2:H41)</f>
        <v>4.6525185769181761</v>
      </c>
      <c r="I48" s="9">
        <f>SUMSQ(I2:I41)</f>
        <v>0.49449960379730318</v>
      </c>
      <c r="J48" s="9">
        <f>SUMSQ(J2:J41)</f>
        <v>0.52514439298745663</v>
      </c>
      <c r="K48" s="9">
        <f>SUMSQ(K2:K41)</f>
        <v>1.1956986325598833</v>
      </c>
      <c r="L48" s="9">
        <f>SUMSQ(L2:L41)</f>
        <v>0.79592859236805347</v>
      </c>
      <c r="M48" s="11">
        <f>SUMSQ(M2:M41)</f>
        <v>1.6412473552054783</v>
      </c>
    </row>
    <row r="49" spans="7:13">
      <c r="G49" s="9" t="s">
        <v>17</v>
      </c>
      <c r="H49" s="4">
        <f>SQRT(H48/H43)</f>
        <v>0.34104686543487595</v>
      </c>
      <c r="I49" s="4">
        <f>SQRT(I48/I43)</f>
        <v>0.21202478495713295</v>
      </c>
      <c r="J49" s="4">
        <f>SQRT(J48/J43)</f>
        <v>0.29584466447429714</v>
      </c>
      <c r="K49" s="4">
        <f>SQRT(K48/K43)</f>
        <v>0.34578875524803915</v>
      </c>
      <c r="L49" s="13">
        <f>SQRT(L48/L43)</f>
        <v>0.33720036272816734</v>
      </c>
      <c r="M49" s="11">
        <f>SQRT(M48/M43)</f>
        <v>0.52301168807931986</v>
      </c>
    </row>
    <row r="50" spans="7:13">
      <c r="G50" s="9" t="s">
        <v>18</v>
      </c>
      <c r="H50" s="9">
        <f>H49*1.96</f>
        <v>0.66845185625235681</v>
      </c>
      <c r="I50" s="9">
        <f>I49*1.96</f>
        <v>0.41556857851598056</v>
      </c>
      <c r="J50" s="9">
        <f>J49*1.96</f>
        <v>0.57985554236962233</v>
      </c>
      <c r="K50" s="9">
        <f>K49*1.96</f>
        <v>0.67774596028615675</v>
      </c>
      <c r="L50" s="9">
        <f>L49*1.96</f>
        <v>0.66091271094720794</v>
      </c>
      <c r="M50" s="11">
        <f>M49*1.96</f>
        <v>1.0251029086354668</v>
      </c>
    </row>
    <row r="51" spans="7:13">
      <c r="G51" s="10" t="s">
        <v>20</v>
      </c>
      <c r="H51" s="10">
        <f>PERCENTILE(N2:N41,0.95)</f>
        <v>0.62140734859999969</v>
      </c>
      <c r="I51" s="10">
        <f>PERCENTILE(N8:N18,0.95)</f>
        <v>0.35911804199999997</v>
      </c>
      <c r="J51" s="10">
        <f>PERCENTILE(N19:N24,0.95)</f>
        <v>0.51915161099999996</v>
      </c>
      <c r="K51" s="10">
        <f>PERCENTILE(N32:N41,0.95)</f>
        <v>0.64619548334999977</v>
      </c>
      <c r="L51" s="10">
        <f>PERCENTILE(N25:N31,0.95)</f>
        <v>0.59903305659999995</v>
      </c>
      <c r="M51" s="12">
        <f>PERCENTILE(N2:N41,0.95)</f>
        <v>0.62140734859999969</v>
      </c>
    </row>
  </sheetData>
  <sortState ref="A2:N93">
    <sortCondition ref="F1"/>
  </sortState>
  <conditionalFormatting sqref="H49:M49 H13:H24 H26:H39 H41">
    <cfRule type="cellIs" dxfId="3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2015-06-26T20:54:41Z</dcterms:modified>
</cp:coreProperties>
</file>