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GCP\01_STARR\01_2017\5319_Waushara\03_Deliverables\5319_Waushara_NVA_VVA_Test_Points\07_Final_Coordinates\"/>
    </mc:Choice>
  </mc:AlternateContent>
  <xr:revisionPtr revIDLastSave="0" documentId="8_{7A4EB462-BEBD-48A5-888C-639F768BB8D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5319_Waushara_VVA_PASSED" sheetId="1" r:id="rId1"/>
  </sheets>
  <calcPr calcId="179017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34" i="1" s="1"/>
  <c r="H2" i="1"/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 l="1"/>
  <c r="H34" i="1" s="1"/>
  <c r="I34" i="1" s="1"/>
  <c r="F35" i="1"/>
  <c r="F36" i="1"/>
  <c r="H38" i="1"/>
  <c r="I38" i="1" s="1"/>
  <c r="H35" i="1" l="1"/>
  <c r="I35" i="1" s="1"/>
</calcChain>
</file>

<file path=xl/sharedStrings.xml><?xml version="1.0" encoding="utf-8"?>
<sst xmlns="http://schemas.openxmlformats.org/spreadsheetml/2006/main" count="52" uniqueCount="52">
  <si>
    <t>Point ID</t>
  </si>
  <si>
    <t>Latitude</t>
  </si>
  <si>
    <t>Longitude</t>
  </si>
  <si>
    <t>Easting</t>
  </si>
  <si>
    <t>Northing</t>
  </si>
  <si>
    <t>Lidar Elevation</t>
  </si>
  <si>
    <t>MSL_NAVD88</t>
  </si>
  <si>
    <t>VVA001</t>
  </si>
  <si>
    <t>VVA002</t>
  </si>
  <si>
    <t>VVA003</t>
  </si>
  <si>
    <t>VVA004</t>
  </si>
  <si>
    <t>VVA005</t>
  </si>
  <si>
    <t>VVA006</t>
  </si>
  <si>
    <t>VVA007</t>
  </si>
  <si>
    <t>VVA008</t>
  </si>
  <si>
    <t>VVA009</t>
  </si>
  <si>
    <t>VVA010</t>
  </si>
  <si>
    <t>VVA011</t>
  </si>
  <si>
    <t>VVA012</t>
  </si>
  <si>
    <t>VVA013</t>
  </si>
  <si>
    <t>VVA014</t>
  </si>
  <si>
    <t>VVA015</t>
  </si>
  <si>
    <t>VVA016</t>
  </si>
  <si>
    <t>VVA017</t>
  </si>
  <si>
    <t>VVA018</t>
  </si>
  <si>
    <t>VVA019</t>
  </si>
  <si>
    <t>VVA020</t>
  </si>
  <si>
    <t>VVA021</t>
  </si>
  <si>
    <t>VVA022</t>
  </si>
  <si>
    <t>VVA023</t>
  </si>
  <si>
    <t>VVA024</t>
  </si>
  <si>
    <t>VVA025</t>
  </si>
  <si>
    <t>VVA026</t>
  </si>
  <si>
    <t>VVA027</t>
  </si>
  <si>
    <t>VVA028</t>
  </si>
  <si>
    <t>VVA029</t>
  </si>
  <si>
    <t>VVA030</t>
  </si>
  <si>
    <t>US Survey Feet</t>
  </si>
  <si>
    <t>Meters</t>
  </si>
  <si>
    <t>Datum: NAD83(2011)</t>
  </si>
  <si>
    <t>Z Average</t>
  </si>
  <si>
    <t>RMSE:</t>
  </si>
  <si>
    <t>Epoch: 2010</t>
  </si>
  <si>
    <t>Z Min:</t>
  </si>
  <si>
    <t>* 1.9600</t>
  </si>
  <si>
    <t>Geoid: 12B</t>
  </si>
  <si>
    <t>Z Max:</t>
  </si>
  <si>
    <t>Units: US Survey Feet</t>
  </si>
  <si>
    <t>Δ Z (FT)</t>
  </si>
  <si>
    <r>
      <t xml:space="preserve">        Δ Z</t>
    </r>
    <r>
      <rPr>
        <b/>
        <vertAlign val="superscript"/>
        <sz val="10"/>
        <rFont val="Arial"/>
        <family val="2"/>
      </rPr>
      <t>2</t>
    </r>
  </si>
  <si>
    <t>Percentile</t>
  </si>
  <si>
    <t>State Plane: Wisconsin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</si>
</sst>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Border="1"/>
    <xf numFmtId="164" fontId="19" fillId="0" borderId="0" xfId="0" applyNumberFormat="1" applyFont="1" applyFill="1" applyBorder="1"/>
    <xf numFmtId="165" fontId="0" fillId="0" borderId="0" xfId="0" applyNumberFormat="1"/>
    <xf numFmtId="0" fontId="19" fillId="0" borderId="10" xfId="0" applyFont="1" applyBorder="1" applyAlignment="1">
      <alignment horizontal="right"/>
    </xf>
    <xf numFmtId="2" fontId="19" fillId="0" borderId="11" xfId="0" applyNumberFormat="1" applyFont="1" applyBorder="1"/>
    <xf numFmtId="0" fontId="19" fillId="0" borderId="11" xfId="0" applyFont="1" applyBorder="1" applyAlignment="1">
      <alignment horizontal="right"/>
    </xf>
    <xf numFmtId="165" fontId="19" fillId="0" borderId="12" xfId="0" applyNumberFormat="1" applyFont="1" applyBorder="1"/>
    <xf numFmtId="165" fontId="16" fillId="0" borderId="13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2" fontId="19" fillId="0" borderId="0" xfId="0" applyNumberFormat="1" applyFont="1" applyBorder="1"/>
    <xf numFmtId="0" fontId="19" fillId="0" borderId="0" xfId="0" applyFont="1" applyBorder="1" applyAlignment="1">
      <alignment horizontal="right"/>
    </xf>
    <xf numFmtId="165" fontId="19" fillId="0" borderId="15" xfId="0" applyNumberFormat="1" applyFont="1" applyBorder="1"/>
    <xf numFmtId="165" fontId="16" fillId="0" borderId="16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2" fontId="19" fillId="0" borderId="18" xfId="0" applyNumberFormat="1" applyFont="1" applyBorder="1"/>
    <xf numFmtId="0" fontId="0" fillId="0" borderId="18" xfId="0" applyBorder="1" applyAlignment="1">
      <alignment horizontal="right"/>
    </xf>
    <xf numFmtId="0" fontId="16" fillId="0" borderId="19" xfId="0" applyFont="1" applyBorder="1"/>
    <xf numFmtId="0" fontId="16" fillId="0" borderId="20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165" fontId="16" fillId="0" borderId="23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L27" sqref="L2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s="1" t="s">
        <v>48</v>
      </c>
      <c r="I1" s="2" t="s">
        <v>49</v>
      </c>
    </row>
    <row r="2" spans="1:9" x14ac:dyDescent="0.25">
      <c r="A2" t="s">
        <v>7</v>
      </c>
      <c r="B2">
        <v>43.996887569999998</v>
      </c>
      <c r="C2">
        <v>-89.522887800000007</v>
      </c>
      <c r="D2">
        <v>2094053</v>
      </c>
      <c r="E2">
        <v>728183.38699999999</v>
      </c>
      <c r="F2">
        <v>1013.062</v>
      </c>
      <c r="G2">
        <v>1012.74</v>
      </c>
      <c r="H2" s="3">
        <f>F2-G2</f>
        <v>0.32200000000000273</v>
      </c>
      <c r="I2" s="3">
        <f>H2*H2</f>
        <v>0.10368400000000176</v>
      </c>
    </row>
    <row r="3" spans="1:9" x14ac:dyDescent="0.25">
      <c r="A3" t="s">
        <v>8</v>
      </c>
      <c r="B3">
        <v>44.093508360000001</v>
      </c>
      <c r="C3">
        <v>-89.497519060000002</v>
      </c>
      <c r="D3">
        <v>2100516.5099999998</v>
      </c>
      <c r="E3">
        <v>763444.30799999996</v>
      </c>
      <c r="F3">
        <v>1145.2909999999999</v>
      </c>
      <c r="G3">
        <v>1145.4100000000001</v>
      </c>
      <c r="H3" s="3">
        <f t="shared" ref="H3:H31" si="0">F3-G3</f>
        <v>-0.11900000000014188</v>
      </c>
      <c r="I3" s="3">
        <f t="shared" ref="I3:I31" si="1">H3*H3</f>
        <v>1.4161000000033768E-2</v>
      </c>
    </row>
    <row r="4" spans="1:9" x14ac:dyDescent="0.25">
      <c r="A4" t="s">
        <v>9</v>
      </c>
      <c r="B4">
        <v>44.19460359</v>
      </c>
      <c r="C4">
        <v>-89.445944010000005</v>
      </c>
      <c r="D4">
        <v>2113821.7280000001</v>
      </c>
      <c r="E4">
        <v>800384.22199999995</v>
      </c>
      <c r="F4">
        <v>1128.941</v>
      </c>
      <c r="G4">
        <v>1128.99</v>
      </c>
      <c r="H4" s="3">
        <f t="shared" si="0"/>
        <v>-4.8999999999978172E-2</v>
      </c>
      <c r="I4" s="3">
        <f t="shared" si="1"/>
        <v>2.400999999997861E-3</v>
      </c>
    </row>
    <row r="5" spans="1:9" x14ac:dyDescent="0.25">
      <c r="A5" t="s">
        <v>10</v>
      </c>
      <c r="B5">
        <v>44.226112460000003</v>
      </c>
      <c r="C5">
        <v>-89.563280349999999</v>
      </c>
      <c r="D5">
        <v>2082986.0789999999</v>
      </c>
      <c r="E5">
        <v>811688.29500000004</v>
      </c>
      <c r="F5">
        <v>1084.3679999999999</v>
      </c>
      <c r="G5">
        <v>1084.44</v>
      </c>
      <c r="H5" s="3">
        <f t="shared" si="0"/>
        <v>-7.2000000000116415E-2</v>
      </c>
      <c r="I5" s="3">
        <f t="shared" si="1"/>
        <v>5.1840000000167637E-3</v>
      </c>
    </row>
    <row r="6" spans="1:9" x14ac:dyDescent="0.25">
      <c r="A6" t="s">
        <v>11</v>
      </c>
      <c r="B6">
        <v>44.228772380000002</v>
      </c>
      <c r="C6">
        <v>-89.138870240000003</v>
      </c>
      <c r="D6">
        <v>2194232.2200000002</v>
      </c>
      <c r="E6">
        <v>813523.78300000005</v>
      </c>
      <c r="F6">
        <v>920.61099999999999</v>
      </c>
      <c r="G6">
        <v>921.04</v>
      </c>
      <c r="H6" s="3">
        <f t="shared" si="0"/>
        <v>-0.42899999999997362</v>
      </c>
      <c r="I6" s="3">
        <f t="shared" si="1"/>
        <v>0.18404099999997736</v>
      </c>
    </row>
    <row r="7" spans="1:9" x14ac:dyDescent="0.25">
      <c r="A7" t="s">
        <v>12</v>
      </c>
      <c r="B7">
        <v>44.069295269999998</v>
      </c>
      <c r="C7">
        <v>-89.142255969999994</v>
      </c>
      <c r="D7">
        <v>2193942.75</v>
      </c>
      <c r="E7">
        <v>755379.23100000003</v>
      </c>
      <c r="F7">
        <v>818.30100000000004</v>
      </c>
      <c r="G7">
        <v>818.53</v>
      </c>
      <c r="H7" s="3">
        <f t="shared" si="0"/>
        <v>-0.22899999999992815</v>
      </c>
      <c r="I7" s="3">
        <f t="shared" si="1"/>
        <v>5.244099999996709E-2</v>
      </c>
    </row>
    <row r="8" spans="1:9" x14ac:dyDescent="0.25">
      <c r="A8" t="s">
        <v>13</v>
      </c>
      <c r="B8">
        <v>44.21369378</v>
      </c>
      <c r="C8">
        <v>-88.906645740000002</v>
      </c>
      <c r="D8">
        <v>2255175.338</v>
      </c>
      <c r="E8">
        <v>808740.48400000005</v>
      </c>
      <c r="F8">
        <v>830.22699999999998</v>
      </c>
      <c r="G8">
        <v>830.18</v>
      </c>
      <c r="H8" s="3">
        <f t="shared" si="0"/>
        <v>4.7000000000025466E-2</v>
      </c>
      <c r="I8" s="3">
        <f t="shared" si="1"/>
        <v>2.2090000000023939E-3</v>
      </c>
    </row>
    <row r="9" spans="1:9" x14ac:dyDescent="0.25">
      <c r="A9" t="s">
        <v>14</v>
      </c>
      <c r="B9">
        <v>44.014970630000001</v>
      </c>
      <c r="C9">
        <v>-89.267493470000005</v>
      </c>
      <c r="D9">
        <v>2161201.1800000002</v>
      </c>
      <c r="E9">
        <v>735262.53099999996</v>
      </c>
      <c r="F9">
        <v>866.31399999999996</v>
      </c>
      <c r="G9">
        <v>866.31</v>
      </c>
      <c r="H9" s="3">
        <f t="shared" si="0"/>
        <v>4.0000000000190994E-3</v>
      </c>
      <c r="I9" s="3">
        <f t="shared" si="1"/>
        <v>1.6000000000152794E-5</v>
      </c>
    </row>
    <row r="10" spans="1:9" x14ac:dyDescent="0.25">
      <c r="A10" t="s">
        <v>15</v>
      </c>
      <c r="B10">
        <v>44.144804389999997</v>
      </c>
      <c r="C10">
        <v>-89.257601109999996</v>
      </c>
      <c r="D10">
        <v>2163382.1269999999</v>
      </c>
      <c r="E10">
        <v>782614.16700000002</v>
      </c>
      <c r="F10">
        <v>962.85900000000004</v>
      </c>
      <c r="G10">
        <v>963.26</v>
      </c>
      <c r="H10" s="3">
        <f t="shared" si="0"/>
        <v>-0.40099999999995362</v>
      </c>
      <c r="I10" s="3">
        <f t="shared" si="1"/>
        <v>0.16080099999996281</v>
      </c>
    </row>
    <row r="11" spans="1:9" x14ac:dyDescent="0.25">
      <c r="A11" t="s">
        <v>16</v>
      </c>
      <c r="B11">
        <v>44.2141047</v>
      </c>
      <c r="C11">
        <v>-89.31202639</v>
      </c>
      <c r="D11">
        <v>2148887.2140000002</v>
      </c>
      <c r="E11">
        <v>807754.98699999996</v>
      </c>
      <c r="F11">
        <v>1090.8440000000001</v>
      </c>
      <c r="G11">
        <v>1091.28</v>
      </c>
      <c r="H11" s="3">
        <f t="shared" si="0"/>
        <v>-0.43599999999992178</v>
      </c>
      <c r="I11" s="3">
        <f t="shared" si="1"/>
        <v>0.19009599999993179</v>
      </c>
    </row>
    <row r="12" spans="1:9" x14ac:dyDescent="0.25">
      <c r="A12" t="s">
        <v>17</v>
      </c>
      <c r="B12">
        <v>43.984265530000002</v>
      </c>
      <c r="C12">
        <v>-89.32747526</v>
      </c>
      <c r="D12">
        <v>2145512.3450000002</v>
      </c>
      <c r="E12">
        <v>723936.84100000001</v>
      </c>
      <c r="F12">
        <v>838.25699999999995</v>
      </c>
      <c r="G12">
        <v>838.81</v>
      </c>
      <c r="H12" s="3">
        <f t="shared" si="0"/>
        <v>-0.55299999999999727</v>
      </c>
      <c r="I12" s="3">
        <f t="shared" si="1"/>
        <v>0.305808999999997</v>
      </c>
    </row>
    <row r="13" spans="1:9" x14ac:dyDescent="0.25">
      <c r="A13" t="s">
        <v>18</v>
      </c>
      <c r="B13">
        <v>44.004899880000004</v>
      </c>
      <c r="C13">
        <v>-88.901031779999997</v>
      </c>
      <c r="D13">
        <v>2257650.3309999998</v>
      </c>
      <c r="E13">
        <v>732650.37199999997</v>
      </c>
      <c r="F13">
        <v>781.83</v>
      </c>
      <c r="G13">
        <v>781.64</v>
      </c>
      <c r="H13" s="3">
        <f t="shared" si="0"/>
        <v>0.19000000000005457</v>
      </c>
      <c r="I13" s="3">
        <f t="shared" si="1"/>
        <v>3.6100000000020734E-2</v>
      </c>
    </row>
    <row r="14" spans="1:9" x14ac:dyDescent="0.25">
      <c r="A14" t="s">
        <v>19</v>
      </c>
      <c r="B14">
        <v>44.155478789999997</v>
      </c>
      <c r="C14">
        <v>-88.991033889999997</v>
      </c>
      <c r="D14">
        <v>2233306.8420000002</v>
      </c>
      <c r="E14">
        <v>787240.13800000004</v>
      </c>
      <c r="F14">
        <v>769.447</v>
      </c>
      <c r="G14">
        <v>770.12</v>
      </c>
      <c r="H14" s="3">
        <f t="shared" si="0"/>
        <v>-0.67300000000000182</v>
      </c>
      <c r="I14" s="3">
        <f t="shared" si="1"/>
        <v>0.45292900000000247</v>
      </c>
    </row>
    <row r="15" spans="1:9" x14ac:dyDescent="0.25">
      <c r="A15" t="s">
        <v>20</v>
      </c>
      <c r="B15">
        <v>44.21377596</v>
      </c>
      <c r="C15">
        <v>-89.081822329999994</v>
      </c>
      <c r="D15">
        <v>2209246.0839999998</v>
      </c>
      <c r="E15">
        <v>808216.44900000002</v>
      </c>
      <c r="F15">
        <v>871.34900000000005</v>
      </c>
      <c r="G15">
        <v>871.61</v>
      </c>
      <c r="H15" s="3">
        <f t="shared" si="0"/>
        <v>-0.26099999999996726</v>
      </c>
      <c r="I15" s="3">
        <f t="shared" si="1"/>
        <v>6.8120999999982904E-2</v>
      </c>
    </row>
    <row r="16" spans="1:9" x14ac:dyDescent="0.25">
      <c r="A16" t="s">
        <v>21</v>
      </c>
      <c r="B16">
        <v>44.213320959999997</v>
      </c>
      <c r="C16">
        <v>-89.247264680000001</v>
      </c>
      <c r="D16">
        <v>2165869.9240000001</v>
      </c>
      <c r="E16">
        <v>807615.96200000006</v>
      </c>
      <c r="F16">
        <v>1047.4649999999999</v>
      </c>
      <c r="G16">
        <v>1048.21</v>
      </c>
      <c r="H16" s="3">
        <f t="shared" si="0"/>
        <v>-0.74500000000011823</v>
      </c>
      <c r="I16" s="3">
        <f t="shared" si="1"/>
        <v>0.55502500000017618</v>
      </c>
    </row>
    <row r="17" spans="1:9" x14ac:dyDescent="0.25">
      <c r="A17" t="s">
        <v>22</v>
      </c>
      <c r="B17">
        <v>44.233507109999998</v>
      </c>
      <c r="C17">
        <v>-89.364858659999996</v>
      </c>
      <c r="D17">
        <v>2134980.9550000001</v>
      </c>
      <c r="E17">
        <v>814718.38300000003</v>
      </c>
      <c r="F17">
        <v>1201.8789999999999</v>
      </c>
      <c r="G17">
        <v>1201.99</v>
      </c>
      <c r="H17" s="3">
        <f t="shared" si="0"/>
        <v>-0.11100000000010368</v>
      </c>
      <c r="I17" s="3">
        <f t="shared" si="1"/>
        <v>1.2321000000023017E-2</v>
      </c>
    </row>
    <row r="18" spans="1:9" x14ac:dyDescent="0.25">
      <c r="A18" t="s">
        <v>23</v>
      </c>
      <c r="B18">
        <v>44.12572703</v>
      </c>
      <c r="C18">
        <v>-89.332179550000006</v>
      </c>
      <c r="D18">
        <v>2143861.1809999999</v>
      </c>
      <c r="E18">
        <v>775494.10900000005</v>
      </c>
      <c r="F18">
        <v>1026.914</v>
      </c>
      <c r="G18">
        <v>1027.43</v>
      </c>
      <c r="H18" s="3">
        <f t="shared" si="0"/>
        <v>-0.5160000000000764</v>
      </c>
      <c r="I18" s="3">
        <f t="shared" si="1"/>
        <v>0.26625600000007882</v>
      </c>
    </row>
    <row r="19" spans="1:9" x14ac:dyDescent="0.25">
      <c r="A19" t="s">
        <v>24</v>
      </c>
      <c r="B19">
        <v>44.213558399999997</v>
      </c>
      <c r="C19">
        <v>-89.529760609999997</v>
      </c>
      <c r="D19">
        <v>2091799</v>
      </c>
      <c r="E19">
        <v>807159.35100000002</v>
      </c>
      <c r="F19">
        <v>1092.2149999999999</v>
      </c>
      <c r="G19">
        <v>1092.6099999999999</v>
      </c>
      <c r="H19" s="3">
        <f t="shared" si="0"/>
        <v>-0.39499999999998181</v>
      </c>
      <c r="I19" s="3">
        <f t="shared" si="1"/>
        <v>0.15602499999998562</v>
      </c>
    </row>
    <row r="20" spans="1:9" x14ac:dyDescent="0.25">
      <c r="A20" t="s">
        <v>25</v>
      </c>
      <c r="B20">
        <v>44.15630754</v>
      </c>
      <c r="C20">
        <v>-89.562357840000004</v>
      </c>
      <c r="D20">
        <v>2083361.473</v>
      </c>
      <c r="E20">
        <v>786241.61399999994</v>
      </c>
      <c r="F20">
        <v>1075.0889999999999</v>
      </c>
      <c r="G20">
        <v>1075.42</v>
      </c>
      <c r="H20" s="3">
        <f t="shared" si="0"/>
        <v>-0.33100000000013097</v>
      </c>
      <c r="I20" s="3">
        <f t="shared" si="1"/>
        <v>0.1095610000000867</v>
      </c>
    </row>
    <row r="21" spans="1:9" x14ac:dyDescent="0.25">
      <c r="A21" t="s">
        <v>26</v>
      </c>
      <c r="B21">
        <v>43.995889050000002</v>
      </c>
      <c r="C21">
        <v>-89.522738239999995</v>
      </c>
      <c r="D21">
        <v>2094094.4410000001</v>
      </c>
      <c r="E21">
        <v>727819.625</v>
      </c>
      <c r="F21">
        <v>1004.704</v>
      </c>
      <c r="G21">
        <v>1004.65</v>
      </c>
      <c r="H21" s="3">
        <f t="shared" si="0"/>
        <v>5.3999999999973625E-2</v>
      </c>
      <c r="I21" s="3">
        <f t="shared" si="1"/>
        <v>2.9159999999971513E-3</v>
      </c>
    </row>
    <row r="22" spans="1:9" x14ac:dyDescent="0.25">
      <c r="A22" t="s">
        <v>27</v>
      </c>
      <c r="B22">
        <v>44.021664489999999</v>
      </c>
      <c r="C22">
        <v>-89.587548040000001</v>
      </c>
      <c r="D22">
        <v>2076993.0079999999</v>
      </c>
      <c r="E22">
        <v>737124.63100000005</v>
      </c>
      <c r="F22">
        <v>1072.1659999999999</v>
      </c>
      <c r="G22">
        <v>1072.3499999999999</v>
      </c>
      <c r="H22" s="3">
        <f t="shared" si="0"/>
        <v>-0.18399999999996908</v>
      </c>
      <c r="I22" s="3">
        <f t="shared" si="1"/>
        <v>3.3855999999988617E-2</v>
      </c>
    </row>
    <row r="23" spans="1:9" x14ac:dyDescent="0.25">
      <c r="A23" t="s">
        <v>28</v>
      </c>
      <c r="B23">
        <v>44.133598599999999</v>
      </c>
      <c r="C23">
        <v>-89.535370080000007</v>
      </c>
      <c r="D23">
        <v>2090490.6089999999</v>
      </c>
      <c r="E23">
        <v>778001.37800000003</v>
      </c>
      <c r="F23">
        <v>1089.0160000000001</v>
      </c>
      <c r="G23">
        <v>1089.1500000000001</v>
      </c>
      <c r="H23" s="3">
        <f t="shared" si="0"/>
        <v>-0.13400000000001455</v>
      </c>
      <c r="I23" s="3">
        <f t="shared" si="1"/>
        <v>1.7956000000003899E-2</v>
      </c>
    </row>
    <row r="24" spans="1:9" x14ac:dyDescent="0.25">
      <c r="A24" t="s">
        <v>29</v>
      </c>
      <c r="B24">
        <v>44.23577607</v>
      </c>
      <c r="C24">
        <v>-89.385448240000002</v>
      </c>
      <c r="D24">
        <v>2129578.091</v>
      </c>
      <c r="E24">
        <v>815505.11600000004</v>
      </c>
      <c r="F24">
        <v>1186.924</v>
      </c>
      <c r="G24">
        <v>1186.8699999999999</v>
      </c>
      <c r="H24" s="3">
        <f t="shared" si="0"/>
        <v>5.4000000000087311E-2</v>
      </c>
      <c r="I24" s="3">
        <f t="shared" si="1"/>
        <v>2.9160000000094297E-3</v>
      </c>
    </row>
    <row r="25" spans="1:9" x14ac:dyDescent="0.25">
      <c r="A25" t="s">
        <v>30</v>
      </c>
      <c r="B25">
        <v>44.093049430000001</v>
      </c>
      <c r="C25">
        <v>-89.188358429999994</v>
      </c>
      <c r="D25">
        <v>2181741.6460000002</v>
      </c>
      <c r="E25">
        <v>763917.03899999999</v>
      </c>
      <c r="F25">
        <v>892.08</v>
      </c>
      <c r="G25">
        <v>892.29</v>
      </c>
      <c r="H25" s="3">
        <f t="shared" si="0"/>
        <v>-0.20999999999992269</v>
      </c>
      <c r="I25" s="3">
        <f t="shared" si="1"/>
        <v>4.4099999999967533E-2</v>
      </c>
    </row>
    <row r="26" spans="1:9" x14ac:dyDescent="0.25">
      <c r="A26" t="s">
        <v>31</v>
      </c>
      <c r="B26">
        <v>44.068791650000001</v>
      </c>
      <c r="C26">
        <v>-89.33724789</v>
      </c>
      <c r="D26">
        <v>2142695.2919999999</v>
      </c>
      <c r="E26">
        <v>754728.39399999997</v>
      </c>
      <c r="F26">
        <v>889.37900000000002</v>
      </c>
      <c r="G26">
        <v>889.73</v>
      </c>
      <c r="H26" s="3">
        <f t="shared" si="0"/>
        <v>-0.35099999999999909</v>
      </c>
      <c r="I26" s="3">
        <f t="shared" si="1"/>
        <v>0.12320099999999937</v>
      </c>
    </row>
    <row r="27" spans="1:9" x14ac:dyDescent="0.25">
      <c r="A27" t="s">
        <v>32</v>
      </c>
      <c r="B27">
        <v>44.037600400000002</v>
      </c>
      <c r="C27">
        <v>-89.046859440000006</v>
      </c>
      <c r="D27">
        <v>2219147.057</v>
      </c>
      <c r="E27">
        <v>744098.08700000006</v>
      </c>
      <c r="F27">
        <v>780.85199999999998</v>
      </c>
      <c r="G27">
        <v>781.11</v>
      </c>
      <c r="H27" s="3">
        <f t="shared" si="0"/>
        <v>-0.2580000000000382</v>
      </c>
      <c r="I27" s="3">
        <f t="shared" si="1"/>
        <v>6.6564000000019705E-2</v>
      </c>
    </row>
    <row r="28" spans="1:9" x14ac:dyDescent="0.25">
      <c r="A28" t="s">
        <v>33</v>
      </c>
      <c r="B28">
        <v>43.997395500000003</v>
      </c>
      <c r="C28">
        <v>-89.070336580000003</v>
      </c>
      <c r="D28">
        <v>2213136.9339999999</v>
      </c>
      <c r="E28">
        <v>729373.07299999997</v>
      </c>
      <c r="F28">
        <v>780.00099999999998</v>
      </c>
      <c r="G28">
        <v>780.06</v>
      </c>
      <c r="H28" s="3">
        <f t="shared" si="0"/>
        <v>-5.8999999999969077E-2</v>
      </c>
      <c r="I28" s="3">
        <f t="shared" si="1"/>
        <v>3.4809999999963512E-3</v>
      </c>
    </row>
    <row r="29" spans="1:9" x14ac:dyDescent="0.25">
      <c r="A29" t="s">
        <v>34</v>
      </c>
      <c r="B29">
        <v>44.112642389999998</v>
      </c>
      <c r="C29">
        <v>-88.974384909999998</v>
      </c>
      <c r="D29">
        <v>2237868.2740000002</v>
      </c>
      <c r="E29">
        <v>771678.41799999995</v>
      </c>
      <c r="F29">
        <v>771.89700000000005</v>
      </c>
      <c r="G29">
        <v>772.79</v>
      </c>
      <c r="H29" s="3">
        <f t="shared" si="0"/>
        <v>-0.89299999999991542</v>
      </c>
      <c r="I29" s="3">
        <f t="shared" si="1"/>
        <v>0.79744899999984897</v>
      </c>
    </row>
    <row r="30" spans="1:9" x14ac:dyDescent="0.25">
      <c r="A30" t="s">
        <v>35</v>
      </c>
      <c r="B30">
        <v>44.214727719999999</v>
      </c>
      <c r="C30">
        <v>-89.021844079999994</v>
      </c>
      <c r="D30">
        <v>2224967.6060000001</v>
      </c>
      <c r="E30">
        <v>808742.223</v>
      </c>
      <c r="F30">
        <v>843.20799999999997</v>
      </c>
      <c r="G30">
        <v>843.95</v>
      </c>
      <c r="H30" s="3">
        <f t="shared" si="0"/>
        <v>-0.74200000000007549</v>
      </c>
      <c r="I30" s="3">
        <f t="shared" si="1"/>
        <v>0.55056400000011207</v>
      </c>
    </row>
    <row r="31" spans="1:9" x14ac:dyDescent="0.25">
      <c r="A31" t="s">
        <v>36</v>
      </c>
      <c r="B31">
        <v>44.184735549999999</v>
      </c>
      <c r="C31">
        <v>-88.886644369999999</v>
      </c>
      <c r="D31">
        <v>2260560.298</v>
      </c>
      <c r="E31">
        <v>798253.67799999996</v>
      </c>
      <c r="F31">
        <v>764.45699999999999</v>
      </c>
      <c r="G31">
        <v>764.64</v>
      </c>
      <c r="H31" s="3">
        <f t="shared" si="0"/>
        <v>-0.18299999999999272</v>
      </c>
      <c r="I31" s="3">
        <f t="shared" si="1"/>
        <v>3.348899999999734E-2</v>
      </c>
    </row>
    <row r="33" spans="1:9" x14ac:dyDescent="0.25">
      <c r="H33" t="s">
        <v>37</v>
      </c>
      <c r="I33" t="s">
        <v>38</v>
      </c>
    </row>
    <row r="34" spans="1:9" x14ac:dyDescent="0.25">
      <c r="A34" t="s">
        <v>39</v>
      </c>
      <c r="E34" s="4" t="s">
        <v>40</v>
      </c>
      <c r="F34" s="5">
        <f>AVERAGE(H2:H31)</f>
        <v>-0.25543333333333751</v>
      </c>
      <c r="G34" s="6" t="s">
        <v>41</v>
      </c>
      <c r="H34" s="7">
        <f>SQRT(SUM(I2:I31)/29)</f>
        <v>0.38746181124392143</v>
      </c>
      <c r="I34" s="8">
        <f>H34/39.37*12</f>
        <v>0.1180985962643398</v>
      </c>
    </row>
    <row r="35" spans="1:9" x14ac:dyDescent="0.25">
      <c r="A35" t="s">
        <v>42</v>
      </c>
      <c r="E35" s="9" t="s">
        <v>43</v>
      </c>
      <c r="F35" s="10">
        <f>MIN(H2:H31)</f>
        <v>-0.89299999999991542</v>
      </c>
      <c r="G35" s="11" t="s">
        <v>44</v>
      </c>
      <c r="H35" s="12">
        <f>1.96*H34</f>
        <v>0.75942515003808597</v>
      </c>
      <c r="I35" s="13">
        <f>H35/39.37*12</f>
        <v>0.23147324867810598</v>
      </c>
    </row>
    <row r="36" spans="1:9" x14ac:dyDescent="0.25">
      <c r="A36" t="s">
        <v>45</v>
      </c>
      <c r="E36" s="14" t="s">
        <v>46</v>
      </c>
      <c r="F36" s="15">
        <f>MAX(H2:H31)</f>
        <v>0.32200000000000273</v>
      </c>
      <c r="G36" s="16"/>
      <c r="H36" s="17"/>
      <c r="I36" s="18"/>
    </row>
    <row r="37" spans="1:9" x14ac:dyDescent="0.25">
      <c r="A37" t="s">
        <v>51</v>
      </c>
    </row>
    <row r="38" spans="1:9" x14ac:dyDescent="0.25">
      <c r="A38" t="s">
        <v>47</v>
      </c>
      <c r="F38" s="19" t="s">
        <v>50</v>
      </c>
      <c r="G38" s="20"/>
      <c r="H38" s="20">
        <f>PERCENTILE(H2:H31,0.95)</f>
        <v>0.12880000000006891</v>
      </c>
      <c r="I38" s="21">
        <f>H38/39.37*12</f>
        <v>3.9258318516658036E-2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5319_Waushara_VVA_PASSED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 Hummel</cp:lastModifiedBy>
  <dcterms:created xsi:type="dcterms:W3CDTF">2018-04-30T16:39:33Z</dcterms:created>
  <dcterms:modified xsi:type="dcterms:W3CDTF">2018-05-14T20:19:50Z</dcterms:modified>
</cp:coreProperties>
</file>