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165" windowWidth="20535" windowHeight="9780" tabRatio="805" activeTab="2"/>
  </bookViews>
  <sheets>
    <sheet name="INFO" sheetId="27" r:id="rId1"/>
    <sheet name="Survey" sheetId="36" r:id="rId2"/>
    <sheet name="VerticalAccuracyStatistics" sheetId="40" r:id="rId3"/>
  </sheets>
  <definedNames>
    <definedName name="_xlnm._FilterDatabase" localSheetId="2" hidden="1">VerticalAccuracyStatistics!$H$1:$H$287</definedName>
    <definedName name="D2_LiDAR_Z_Query" localSheetId="2">VerticalAccuracyStatistics!$B$1:$G$287</definedName>
    <definedName name="TEXT_SurveyChkPts_Merged_WithinProjectTiles" localSheetId="1">Survey!#REF!</definedName>
    <definedName name="TEXT_SurveyChkPts_Merged_WithinProjectTiles_Renamed" localSheetId="1">Survey!#REF!</definedName>
    <definedName name="TEXT_SurveyChkPts_Merged_WithinProjectTiles_Renamed_1" localSheetId="1">Survey!$A$1:$E$254</definedName>
    <definedName name="TN_Forest_Recheck_v2_ForQTM" localSheetId="1">Survey!$G$2:$J$7</definedName>
    <definedName name="TN_RECHECKS" localSheetId="1">Survey!$G$17:$J$24</definedName>
  </definedNames>
  <calcPr calcId="125725"/>
</workbook>
</file>

<file path=xl/calcChain.xml><?xml version="1.0" encoding="utf-8"?>
<calcChain xmlns="http://schemas.openxmlformats.org/spreadsheetml/2006/main">
  <c r="G297" i="40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27"/>
  <c r="I127" s="1"/>
  <c r="H128"/>
  <c r="I128" s="1"/>
  <c r="H129"/>
  <c r="I129" s="1"/>
  <c r="H130"/>
  <c r="I130" s="1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 s="1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 s="1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79"/>
  <c r="I179" s="1"/>
  <c r="H180"/>
  <c r="I180" s="1"/>
  <c r="H181"/>
  <c r="I181" s="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 s="1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I212" s="1"/>
  <c r="H213"/>
  <c r="I213" s="1"/>
  <c r="H214"/>
  <c r="I214" s="1"/>
  <c r="H215"/>
  <c r="I215" s="1"/>
  <c r="H216"/>
  <c r="I216" s="1"/>
  <c r="H217"/>
  <c r="I217" s="1"/>
  <c r="H218"/>
  <c r="I218" s="1"/>
  <c r="H219"/>
  <c r="I219" s="1"/>
  <c r="H220"/>
  <c r="I220" s="1"/>
  <c r="H221"/>
  <c r="I221" s="1"/>
  <c r="H222"/>
  <c r="I222" s="1"/>
  <c r="H223"/>
  <c r="I223" s="1"/>
  <c r="H224"/>
  <c r="I224" s="1"/>
  <c r="H225"/>
  <c r="I225" s="1"/>
  <c r="H226"/>
  <c r="I226" s="1"/>
  <c r="H227"/>
  <c r="I227" s="1"/>
  <c r="H228"/>
  <c r="I228" s="1"/>
  <c r="H229"/>
  <c r="I229" s="1"/>
  <c r="H230"/>
  <c r="I230" s="1"/>
  <c r="H231"/>
  <c r="I231" s="1"/>
  <c r="H232"/>
  <c r="I232" s="1"/>
  <c r="H233"/>
  <c r="I233" s="1"/>
  <c r="H234"/>
  <c r="I234" s="1"/>
  <c r="H235"/>
  <c r="I235" s="1"/>
  <c r="H236"/>
  <c r="I236" s="1"/>
  <c r="H237"/>
  <c r="I237" s="1"/>
  <c r="H238"/>
  <c r="I238" s="1"/>
  <c r="H239"/>
  <c r="I239" s="1"/>
  <c r="H240"/>
  <c r="I240" s="1"/>
  <c r="H241"/>
  <c r="I241" s="1"/>
  <c r="H242"/>
  <c r="I242" s="1"/>
  <c r="H243"/>
  <c r="I243" s="1"/>
  <c r="H244"/>
  <c r="I244" s="1"/>
  <c r="H245"/>
  <c r="I245" s="1"/>
  <c r="H246"/>
  <c r="I246" s="1"/>
  <c r="H247"/>
  <c r="I247" s="1"/>
  <c r="H248"/>
  <c r="I248" s="1"/>
  <c r="H249"/>
  <c r="I249" s="1"/>
  <c r="H250"/>
  <c r="I250" s="1"/>
  <c r="H251"/>
  <c r="I251" s="1"/>
  <c r="H252"/>
  <c r="I252" s="1"/>
  <c r="A274"/>
  <c r="A280" s="1"/>
  <c r="A273"/>
  <c r="A279" s="1"/>
  <c r="A272"/>
  <c r="A278" s="1"/>
  <c r="A271"/>
  <c r="A277" s="1"/>
  <c r="H2"/>
  <c r="O260" l="1"/>
  <c r="H274" s="1"/>
  <c r="B280" s="1"/>
  <c r="K260"/>
  <c r="H272" s="1"/>
  <c r="B278" s="1"/>
  <c r="I2"/>
  <c r="K264" s="1"/>
  <c r="O259"/>
  <c r="G274" s="1"/>
  <c r="M260"/>
  <c r="H273" s="1"/>
  <c r="B279" s="1"/>
  <c r="K256"/>
  <c r="D272" s="1"/>
  <c r="O264"/>
  <c r="E280" s="1"/>
  <c r="M259"/>
  <c r="G273" s="1"/>
  <c r="O262"/>
  <c r="J274" s="1"/>
  <c r="M264"/>
  <c r="E279" s="1"/>
  <c r="O254"/>
  <c r="O258"/>
  <c r="F274" s="1"/>
  <c r="H261"/>
  <c r="I271" s="1"/>
  <c r="H262"/>
  <c r="J271" s="1"/>
  <c r="H257"/>
  <c r="E271" s="1"/>
  <c r="M254"/>
  <c r="H256"/>
  <c r="D271" s="1"/>
  <c r="O257"/>
  <c r="E274" s="1"/>
  <c r="M258"/>
  <c r="F273" s="1"/>
  <c r="K259"/>
  <c r="G272" s="1"/>
  <c r="H260"/>
  <c r="H271" s="1"/>
  <c r="B277" s="1"/>
  <c r="O261"/>
  <c r="I274" s="1"/>
  <c r="M262"/>
  <c r="J273" s="1"/>
  <c r="K254"/>
  <c r="O256"/>
  <c r="M257"/>
  <c r="E273" s="1"/>
  <c r="K258"/>
  <c r="F272" s="1"/>
  <c r="H259"/>
  <c r="G271" s="1"/>
  <c r="M261"/>
  <c r="I273" s="1"/>
  <c r="K262"/>
  <c r="J272" s="1"/>
  <c r="H254"/>
  <c r="M256"/>
  <c r="D273" s="1"/>
  <c r="K257"/>
  <c r="E272" s="1"/>
  <c r="H258"/>
  <c r="F271" s="1"/>
  <c r="K261"/>
  <c r="I272" s="1"/>
  <c r="M255" l="1"/>
  <c r="C273" s="1"/>
  <c r="H264"/>
  <c r="D277" s="1"/>
  <c r="K255"/>
  <c r="C272" s="1"/>
  <c r="O255"/>
  <c r="C274" s="1"/>
  <c r="H255"/>
  <c r="C271" s="1"/>
  <c r="B272"/>
  <c r="K263"/>
  <c r="C278" s="1"/>
  <c r="D274" l="1"/>
</calcChain>
</file>

<file path=xl/connections.xml><?xml version="1.0" encoding="utf-8"?>
<connections xmlns="http://schemas.openxmlformats.org/spreadsheetml/2006/main">
  <connection id="1" name="SurveyCheckpoints_2011_OT_New_QTMReport2" type="6" refreshedVersion="3" background="1">
    <textPr codePage="437" firstRow="3" sourceFile="P:\50042738_Tenn_LiDAR\Data\SHP\Survey_Checkpoints\SurveyCheckpoints_2011_OT_New_QTMReport2.txt" comma="1">
      <textFields count="6">
        <textField/>
        <textField/>
        <textField/>
        <textField/>
        <textField/>
        <textField type="skip"/>
      </textFields>
    </textPr>
  </connection>
  <connection id="2" name="SurveyCheckpoints_2011_OT_QTMReport" type="6" refreshedVersion="3" background="1" saveData="1">
    <textPr codePage="437" firstRow="3" sourceFile="P:\50042738_Tenn_LiDAR\Data\SHP\Survey_Checkpoints\SurveyCheckpoints_2011_OT_QTMReport.txt" comma="1">
      <textFields count="6">
        <textField/>
        <textField/>
        <textField/>
        <textField/>
        <textField/>
        <textField type="skip"/>
      </textFields>
    </textPr>
  </connection>
  <connection id="3" name="SurveyCheckpoints_2011_OT_QTMReport2" type="6" refreshedVersion="3" background="1">
    <textPr codePage="437" firstRow="3" sourceFile="P:\50042738_Tenn_LiDAR\Data\SHP\Survey_Checkpoints\SurveyCheckpoints_2011_OT_QTMReport2.txt" comma="1">
      <textFields count="6">
        <textField/>
        <textField/>
        <textField/>
        <textField/>
        <textField/>
        <textField type="skip"/>
      </textFields>
    </textPr>
  </connection>
  <connection id="4" name="SurveyCheckpoints_2011_OT_QTMReport3" type="6" refreshedVersion="3" background="1">
    <textPr codePage="437" firstRow="3" sourceFile="P:\50042738_Tenn_LiDAR\Data\SHP\Survey_Checkpoints\SurveyCheckpoints_2011_OT_QTMReport3.txt" comma="1">
      <textFields count="6">
        <textField/>
        <textField/>
        <textField/>
        <textField/>
        <textField/>
        <textField type="skip"/>
      </textFields>
    </textPr>
  </connection>
  <connection id="5" name="TEXT_SurveyChkPts_Merged_WithinProjectTiles" type="6" refreshedVersion="3" background="1" saveData="1">
    <textPr codePage="437" sourceFile="P:\50042738_Tenn_LiDAR\Data\SHP\Survey_Checkpoints\Survey_FullProject_08212012\TEXT_SurveyChkPts_Merged_WithinProjectTiles.txt" comma="1">
      <textFields count="5">
        <textField type="skip"/>
        <textField/>
        <textField/>
        <textField/>
        <textField/>
      </textFields>
    </textPr>
  </connection>
  <connection id="6" name="TEXT_SurveyChkPts_Merged_WithinProjectTiles_Renamed" type="6" refreshedVersion="3" background="1" saveData="1">
    <textPr codePage="437" sourceFile="P:\50042738_Tenn_LiDAR\Data\SHP\Survey_Checkpoints\Survey_FullProject_08212012\TEXT_SurveyChkPts_Merged_WithinProjectTiles_Renamed.txt" comma="1">
      <textFields count="6">
        <textField type="skip"/>
        <textField/>
        <textField/>
        <textField/>
        <textField/>
        <textField/>
      </textFields>
    </textPr>
  </connection>
  <connection id="7" name="TEXT_SurveyChkPts_Merged_WithinProjectTiles_Renamed1" type="6" refreshedVersion="3" background="1" saveData="1">
    <textPr codePage="437" sourceFile="P:\50042738_Tenn_LiDAR\Data\SHP\Survey_Checkpoints\Survey_FullProject_08212012\TEXT_SurveyChkPts_Merged_WithinProjectTiles_Renamed.txt" comma="1">
      <textFields count="6">
        <textField type="skip"/>
        <textField/>
        <textField/>
        <textField/>
        <textField/>
        <textField/>
      </textFields>
    </textPr>
  </connection>
  <connection id="8" name="TEXT_SurveyChkPts_Merged_WithinProjectTiles_Renamed11" type="6" refreshedVersion="3" background="1" saveData="1">
    <textPr codePage="437" sourceFile="P:\50042738_Tenn_LiDAR\Data\SHP\Survey_Checkpoints\Survey_FullProject_08212012\TEXT_SurveyChkPts_Merged_WithinProjectTiles_Renamed.txt" comma="1">
      <textFields count="6">
        <textField type="skip"/>
        <textField/>
        <textField/>
        <textField/>
        <textField/>
        <textField/>
      </textFields>
    </textPr>
  </connection>
  <connection id="9" name="TN_Forest_Recheck_v2_ForQTM" type="6" refreshedVersion="3" background="1" saveData="1">
    <textPr codePage="437" sourceFile="P:\50042738_Tenn_LiDAR\Data\SHP\Survey_Checkpoints\Survey_FullProject_08212012\QTM_Z_Queries\TN_Forest_Recheck_v2_ForQTM.csv" comma="1">
      <textFields count="4">
        <textField/>
        <textField/>
        <textField/>
        <textField/>
      </textFields>
    </textPr>
  </connection>
  <connection id="10" name="TN_RECHECKS" type="6" refreshedVersion="3" background="1" saveData="1">
    <textPr codePage="437" sourceFile="P:\50042738_Tenn_LiDAR\Data\SHP\Survey_Checkpoints\Survey_FullProject_08212012\Survey_Coordinates\TN_RECHECKS.csv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<sst xmlns="http://schemas.openxmlformats.org/spreadsheetml/2006/main" count="1139" uniqueCount="356">
  <si>
    <t>rmse</t>
  </si>
  <si>
    <t>Mean</t>
  </si>
  <si>
    <t>Median</t>
  </si>
  <si>
    <t>Skew</t>
  </si>
  <si>
    <t>Std Dev</t>
  </si>
  <si>
    <t>Min</t>
  </si>
  <si>
    <t>Max</t>
  </si>
  <si>
    <t>FVA</t>
  </si>
  <si>
    <t>CVA/SVA</t>
  </si>
  <si>
    <t>pointNo</t>
  </si>
  <si>
    <t>easting</t>
  </si>
  <si>
    <t>northing</t>
  </si>
  <si>
    <t>zLidar</t>
  </si>
  <si>
    <t>LandCoverType</t>
  </si>
  <si>
    <t>DeltaZ</t>
  </si>
  <si>
    <t>AbsDeltaZ</t>
  </si>
  <si>
    <t>Open Terrain</t>
  </si>
  <si>
    <t>100 % of Totals</t>
  </si>
  <si>
    <t xml:space="preserve">Skew </t>
  </si>
  <si>
    <t># of Points</t>
  </si>
  <si>
    <t>Consolidated</t>
  </si>
  <si>
    <t>Land Cover Category</t>
  </si>
  <si>
    <t>Project Name:</t>
  </si>
  <si>
    <t>Surveyor:</t>
  </si>
  <si>
    <t>Date of checkpoints:</t>
  </si>
  <si>
    <t>Vertical Datum:</t>
  </si>
  <si>
    <t>Horizontal Datum:</t>
  </si>
  <si>
    <t>Geoid:</t>
  </si>
  <si>
    <t>Client:</t>
  </si>
  <si>
    <t>LiDAR Data Horizontal Datum:</t>
  </si>
  <si>
    <t>LiDAR Data Vertical Datum:</t>
  </si>
  <si>
    <t>LiDAR Geoid:</t>
  </si>
  <si>
    <t>NAVD 88</t>
  </si>
  <si>
    <t>Point ID</t>
  </si>
  <si>
    <t xml:space="preserve">Easting </t>
  </si>
  <si>
    <t>Northing</t>
  </si>
  <si>
    <t>Elevation</t>
  </si>
  <si>
    <t>NAD83 (2007)</t>
  </si>
  <si>
    <t>5% Outliers</t>
  </si>
  <si>
    <t>Gary Simpson/Dewberry</t>
  </si>
  <si>
    <t>zSurvey</t>
  </si>
  <si>
    <t>Geoid 09</t>
  </si>
  <si>
    <t>Median (m)</t>
  </si>
  <si>
    <t>Std Dev (m)</t>
  </si>
  <si>
    <t>Min (m)</t>
  </si>
  <si>
    <t>Max (m)</t>
  </si>
  <si>
    <t>Mean Absolute</t>
  </si>
  <si>
    <t xml:space="preserve">Mean Absolute (m) </t>
  </si>
  <si>
    <t>Mean (m)</t>
  </si>
  <si>
    <t>Forest</t>
  </si>
  <si>
    <t>RMSE (m)                       Open Terrain Spec=0.0925m                    All other Spec=0.0925m</t>
  </si>
  <si>
    <t>USACE Tennessee TO01</t>
  </si>
  <si>
    <t xml:space="preserve">USACE </t>
  </si>
  <si>
    <t>POINT_ID</t>
  </si>
  <si>
    <t>OT-1</t>
  </si>
  <si>
    <t>OT-2</t>
  </si>
  <si>
    <t>OT-3</t>
  </si>
  <si>
    <t>OT-4</t>
  </si>
  <si>
    <t>OT-5</t>
  </si>
  <si>
    <t>OT-6</t>
  </si>
  <si>
    <t>OT-7</t>
  </si>
  <si>
    <t>OT-8</t>
  </si>
  <si>
    <t>OT-9</t>
  </si>
  <si>
    <t>OT-10</t>
  </si>
  <si>
    <t>OT-14</t>
  </si>
  <si>
    <t>OT-15</t>
  </si>
  <si>
    <t>OT-18</t>
  </si>
  <si>
    <t>OT-20</t>
  </si>
  <si>
    <t>OT-21</t>
  </si>
  <si>
    <t>OT-22</t>
  </si>
  <si>
    <t>OT-27</t>
  </si>
  <si>
    <t>OT-28</t>
  </si>
  <si>
    <t>OT-31</t>
  </si>
  <si>
    <t>OT-32</t>
  </si>
  <si>
    <t>OT-33</t>
  </si>
  <si>
    <t>OT-34</t>
  </si>
  <si>
    <t>OT-35</t>
  </si>
  <si>
    <t>OT-36</t>
  </si>
  <si>
    <t>OT-37</t>
  </si>
  <si>
    <t>OT-38</t>
  </si>
  <si>
    <t>OT-39</t>
  </si>
  <si>
    <t>OT-40</t>
  </si>
  <si>
    <t>OT-41</t>
  </si>
  <si>
    <t>OT-42</t>
  </si>
  <si>
    <t>OT-43</t>
  </si>
  <si>
    <t>OT-44</t>
  </si>
  <si>
    <t>OT-45</t>
  </si>
  <si>
    <t>OT-46</t>
  </si>
  <si>
    <t>OT-47</t>
  </si>
  <si>
    <t>OT-48</t>
  </si>
  <si>
    <t>OT-49</t>
  </si>
  <si>
    <t>OT-50</t>
  </si>
  <si>
    <t>OT-51</t>
  </si>
  <si>
    <t>OT-52</t>
  </si>
  <si>
    <t>OT-53</t>
  </si>
  <si>
    <t>OT-54</t>
  </si>
  <si>
    <t>OT-55</t>
  </si>
  <si>
    <t>OT-56</t>
  </si>
  <si>
    <t>OT-57</t>
  </si>
  <si>
    <t>OT-58</t>
  </si>
  <si>
    <t>OT-59</t>
  </si>
  <si>
    <t>OT-60</t>
  </si>
  <si>
    <t>OT-61</t>
  </si>
  <si>
    <t>OT-62</t>
  </si>
  <si>
    <t>OT-63</t>
  </si>
  <si>
    <t>OT-64</t>
  </si>
  <si>
    <t>NORTHING_m</t>
  </si>
  <si>
    <t>EASTING_m</t>
  </si>
  <si>
    <t>OT-11</t>
  </si>
  <si>
    <t>OT-12</t>
  </si>
  <si>
    <t>OT-13</t>
  </si>
  <si>
    <t>OT-16</t>
  </si>
  <si>
    <t>OT-17</t>
  </si>
  <si>
    <t>OT-19</t>
  </si>
  <si>
    <t>GWC-1</t>
  </si>
  <si>
    <t>GWC-2</t>
  </si>
  <si>
    <t>GWC-3</t>
  </si>
  <si>
    <t>GWC-4</t>
  </si>
  <si>
    <t>GWC-5</t>
  </si>
  <si>
    <t>GWC-6</t>
  </si>
  <si>
    <t>GWC-7</t>
  </si>
  <si>
    <t>GWC-8</t>
  </si>
  <si>
    <t>GWC-9</t>
  </si>
  <si>
    <t>GWC-10</t>
  </si>
  <si>
    <t>GWC-11</t>
  </si>
  <si>
    <t>GWC-12</t>
  </si>
  <si>
    <t>GWC-13</t>
  </si>
  <si>
    <t>GWC-14</t>
  </si>
  <si>
    <t>GWC-15</t>
  </si>
  <si>
    <t>GWC-16</t>
  </si>
  <si>
    <t>GWC-17</t>
  </si>
  <si>
    <t>GWC-18</t>
  </si>
  <si>
    <t>GWC-19</t>
  </si>
  <si>
    <t>GWC-20</t>
  </si>
  <si>
    <t>GWC-21</t>
  </si>
  <si>
    <t>GWC-22</t>
  </si>
  <si>
    <t>FO-1</t>
  </si>
  <si>
    <t>FO-2</t>
  </si>
  <si>
    <t>FO-3</t>
  </si>
  <si>
    <t>FO-4</t>
  </si>
  <si>
    <t>FO-5</t>
  </si>
  <si>
    <t>FO-6</t>
  </si>
  <si>
    <t>FO-7</t>
  </si>
  <si>
    <t>FO-8</t>
  </si>
  <si>
    <t>FO-9</t>
  </si>
  <si>
    <t>FO-10</t>
  </si>
  <si>
    <t>FO-11</t>
  </si>
  <si>
    <t>FO-12</t>
  </si>
  <si>
    <t>FO-13</t>
  </si>
  <si>
    <t>FO-14</t>
  </si>
  <si>
    <t>FO-15</t>
  </si>
  <si>
    <t>FO-16</t>
  </si>
  <si>
    <t>FO-17</t>
  </si>
  <si>
    <t>FO-18</t>
  </si>
  <si>
    <t>FO-19</t>
  </si>
  <si>
    <t>FO-20</t>
  </si>
  <si>
    <t>FO-21</t>
  </si>
  <si>
    <t>OT-23</t>
  </si>
  <si>
    <t>OT-24</t>
  </si>
  <si>
    <t>OT-25</t>
  </si>
  <si>
    <t>OT-26</t>
  </si>
  <si>
    <t>OT-29</t>
  </si>
  <si>
    <t>OT-30</t>
  </si>
  <si>
    <t>GWC-23</t>
  </si>
  <si>
    <t>GWC-24</t>
  </si>
  <si>
    <t>GWC-25</t>
  </si>
  <si>
    <t>GWC-26</t>
  </si>
  <si>
    <t>GWC-27</t>
  </si>
  <si>
    <t>GWC-28</t>
  </si>
  <si>
    <t>GWC-29</t>
  </si>
  <si>
    <t>GWC-30</t>
  </si>
  <si>
    <t>GWC-31</t>
  </si>
  <si>
    <t>GWC-32</t>
  </si>
  <si>
    <t>GWC-33</t>
  </si>
  <si>
    <t>GWC-34</t>
  </si>
  <si>
    <t>GWC-35</t>
  </si>
  <si>
    <t>GWC-36</t>
  </si>
  <si>
    <t>GWC-37</t>
  </si>
  <si>
    <t>GWC-38</t>
  </si>
  <si>
    <t>GWC-39</t>
  </si>
  <si>
    <t>GWC-40</t>
  </si>
  <si>
    <t>GWC-41</t>
  </si>
  <si>
    <t>GWC-42</t>
  </si>
  <si>
    <t>GWC-43</t>
  </si>
  <si>
    <t>GWC-44</t>
  </si>
  <si>
    <t>GWC-45</t>
  </si>
  <si>
    <t>GWC-46</t>
  </si>
  <si>
    <t>GWC-47</t>
  </si>
  <si>
    <t>GWC-48</t>
  </si>
  <si>
    <t>GWC-49</t>
  </si>
  <si>
    <t>GWC-50</t>
  </si>
  <si>
    <t>GWC-51</t>
  </si>
  <si>
    <t>GWC-52</t>
  </si>
  <si>
    <t>GWC-53</t>
  </si>
  <si>
    <t>GWC-54</t>
  </si>
  <si>
    <t>GWC-55</t>
  </si>
  <si>
    <t>GWC-56</t>
  </si>
  <si>
    <t>GWC-57</t>
  </si>
  <si>
    <t>GWC-58</t>
  </si>
  <si>
    <t>GWC-59</t>
  </si>
  <si>
    <t>GWC-60</t>
  </si>
  <si>
    <t>GWC-61</t>
  </si>
  <si>
    <t>GWC-62</t>
  </si>
  <si>
    <t>GWC-63</t>
  </si>
  <si>
    <t>GWC-64</t>
  </si>
  <si>
    <t>GWC-65</t>
  </si>
  <si>
    <t>FO-22</t>
  </si>
  <si>
    <t>FO-23</t>
  </si>
  <si>
    <t>FO-24</t>
  </si>
  <si>
    <t>FO-25</t>
  </si>
  <si>
    <t>FO-26</t>
  </si>
  <si>
    <t>FO-27</t>
  </si>
  <si>
    <t>FO-28</t>
  </si>
  <si>
    <t>FO-29</t>
  </si>
  <si>
    <t>FO-30</t>
  </si>
  <si>
    <t>FO-31</t>
  </si>
  <si>
    <t>FO-32</t>
  </si>
  <si>
    <t>FO-33</t>
  </si>
  <si>
    <t>FO-34</t>
  </si>
  <si>
    <t>FO-35</t>
  </si>
  <si>
    <t>FO-36</t>
  </si>
  <si>
    <t>FO-37</t>
  </si>
  <si>
    <t>FO-38</t>
  </si>
  <si>
    <t>FO-39</t>
  </si>
  <si>
    <t>FO-40</t>
  </si>
  <si>
    <t>FO-41</t>
  </si>
  <si>
    <t>FO-42</t>
  </si>
  <si>
    <t>FO-43</t>
  </si>
  <si>
    <t>FO-44</t>
  </si>
  <si>
    <t>FO-45</t>
  </si>
  <si>
    <t>FO-46</t>
  </si>
  <si>
    <t>FO-47</t>
  </si>
  <si>
    <t>FO-48</t>
  </si>
  <si>
    <t>FO-49</t>
  </si>
  <si>
    <t>FO-50</t>
  </si>
  <si>
    <t>FO-51</t>
  </si>
  <si>
    <t>FO-52</t>
  </si>
  <si>
    <t>FO-53</t>
  </si>
  <si>
    <t>FO-54</t>
  </si>
  <si>
    <t>FO-55</t>
  </si>
  <si>
    <t>FO-56</t>
  </si>
  <si>
    <t>FO-57</t>
  </si>
  <si>
    <t>FO-58</t>
  </si>
  <si>
    <t>FO-59</t>
  </si>
  <si>
    <t>FO-60</t>
  </si>
  <si>
    <t>FO-61</t>
  </si>
  <si>
    <t>Easting</t>
  </si>
  <si>
    <t>Grass, Weeds, Crops</t>
  </si>
  <si>
    <t>OT-1_AO</t>
  </si>
  <si>
    <t>OT-2_AO</t>
  </si>
  <si>
    <t>OT-3_AO</t>
  </si>
  <si>
    <t>OT-4_AO</t>
  </si>
  <si>
    <t>OT-5_AO</t>
  </si>
  <si>
    <t>OT-6_AO</t>
  </si>
  <si>
    <t>OT-7_AO</t>
  </si>
  <si>
    <t>OT-8_AO</t>
  </si>
  <si>
    <t>OT-9_AO</t>
  </si>
  <si>
    <t>OT-10_AO</t>
  </si>
  <si>
    <t>OT-11_AO</t>
  </si>
  <si>
    <t>OT-12_AO</t>
  </si>
  <si>
    <t>OT-13_AO</t>
  </si>
  <si>
    <t>OT-14_AO</t>
  </si>
  <si>
    <t>OT-15_AO</t>
  </si>
  <si>
    <t>OT-16_AO</t>
  </si>
  <si>
    <t>OT-17_AO</t>
  </si>
  <si>
    <t>OT-18_AO</t>
  </si>
  <si>
    <t>OT-19_AO</t>
  </si>
  <si>
    <t>OT-20_AO</t>
  </si>
  <si>
    <t>OT-21_AO</t>
  </si>
  <si>
    <t>OT-22_AO</t>
  </si>
  <si>
    <t>GWC-1_AO</t>
  </si>
  <si>
    <t>GWC-2_AO</t>
  </si>
  <si>
    <t>GWC-3_AO</t>
  </si>
  <si>
    <t>GWC-4_AO</t>
  </si>
  <si>
    <t>GWC-5_AO</t>
  </si>
  <si>
    <t>GWC-6_AO</t>
  </si>
  <si>
    <t>GWC-7_AO</t>
  </si>
  <si>
    <t>GWC-8_AO</t>
  </si>
  <si>
    <t>GWC-9_AO</t>
  </si>
  <si>
    <t>GWC-10_AO</t>
  </si>
  <si>
    <t>GWC-11_AO</t>
  </si>
  <si>
    <t>GWC-12_AO</t>
  </si>
  <si>
    <t>GWC-13_AO</t>
  </si>
  <si>
    <t>GWC-14_AO</t>
  </si>
  <si>
    <t>GWC-15_AO</t>
  </si>
  <si>
    <t>GWC-16_AO</t>
  </si>
  <si>
    <t>GWC-17_AO</t>
  </si>
  <si>
    <t>GWC-18_AO</t>
  </si>
  <si>
    <t>GWC-19_AO</t>
  </si>
  <si>
    <t>GWC-20_AO</t>
  </si>
  <si>
    <t>GWC-21_AO</t>
  </si>
  <si>
    <t>GWC-22_AO</t>
  </si>
  <si>
    <t>FO-1_AO</t>
  </si>
  <si>
    <t>FO-2_AO</t>
  </si>
  <si>
    <t>FO-3_AO</t>
  </si>
  <si>
    <t>FO-4_AO</t>
  </si>
  <si>
    <t>FO-5_AO</t>
  </si>
  <si>
    <t>FO-6_AO</t>
  </si>
  <si>
    <t>FO-7_AO</t>
  </si>
  <si>
    <t>FO-8_AO</t>
  </si>
  <si>
    <t>FO-9_AO</t>
  </si>
  <si>
    <t>FO-10_AO</t>
  </si>
  <si>
    <t>FO-11_AO</t>
  </si>
  <si>
    <t>FO-12_AO</t>
  </si>
  <si>
    <t>FO-13_AO</t>
  </si>
  <si>
    <t>FO-14_AO</t>
  </si>
  <si>
    <t>FO-15_AO</t>
  </si>
  <si>
    <t>FO-16_AO</t>
  </si>
  <si>
    <t>FO-17_AO</t>
  </si>
  <si>
    <t>FO-18_AO</t>
  </si>
  <si>
    <t>FO-19_AO</t>
  </si>
  <si>
    <t>FO-20_AO</t>
  </si>
  <si>
    <t>FO-21_AO</t>
  </si>
  <si>
    <t>OT-23_AO</t>
  </si>
  <si>
    <t>OT-24_AO</t>
  </si>
  <si>
    <t>OT-25_AO</t>
  </si>
  <si>
    <t>OT-26_AO</t>
  </si>
  <si>
    <t>OT-29_AO</t>
  </si>
  <si>
    <t>OT-30_AO</t>
  </si>
  <si>
    <t>GWC-30_AO</t>
  </si>
  <si>
    <t>GWC-31_AO</t>
  </si>
  <si>
    <t>GWC-32_AO</t>
  </si>
  <si>
    <t>GWC-33_AO</t>
  </si>
  <si>
    <t>GWC-34_AO</t>
  </si>
  <si>
    <t>GWC-35_AO</t>
  </si>
  <si>
    <t>GWC-36_AO</t>
  </si>
  <si>
    <t>GWC-37_AO</t>
  </si>
  <si>
    <t>GWC-38_AO</t>
  </si>
  <si>
    <t>GWC-39_AO</t>
  </si>
  <si>
    <t>GWC-40_AO</t>
  </si>
  <si>
    <t>GWC-41_AO</t>
  </si>
  <si>
    <t>GWC-42_AO</t>
  </si>
  <si>
    <t>GWC-44_AO</t>
  </si>
  <si>
    <t>GWC-45_AO</t>
  </si>
  <si>
    <t>GWC-52_AO</t>
  </si>
  <si>
    <t>FO-22_AO</t>
  </si>
  <si>
    <t>FO-24_AO</t>
  </si>
  <si>
    <t>FO-25_AO</t>
  </si>
  <si>
    <t>FO-26_AO</t>
  </si>
  <si>
    <t>FO-27_AO</t>
  </si>
  <si>
    <t>FO-28_AO</t>
  </si>
  <si>
    <t>FO-30_AO</t>
  </si>
  <si>
    <t>FO-31_AO</t>
  </si>
  <si>
    <t>FO-32_AO</t>
  </si>
  <si>
    <t>FO-33_AO</t>
  </si>
  <si>
    <t>FVA ― Fundamental Vertical Accuracy  (RMSEz x 1.9600) Spec=.18 m</t>
  </si>
  <si>
    <t>Forest Points ReCalculated</t>
  </si>
  <si>
    <t>PT</t>
  </si>
  <si>
    <t>CVA ― Consolidated Vertical Accuracy (95th Percentile) Spec=.36 m</t>
  </si>
  <si>
    <t>SVA ― Supplemental Vertical Accuracy (95th Percentile) Target=.36 m</t>
  </si>
  <si>
    <t>Points Rechecked</t>
  </si>
  <si>
    <t>ORTHO_HEIGHT</t>
  </si>
  <si>
    <t>PID_Combined</t>
  </si>
  <si>
    <t>Ortho_ Height</t>
  </si>
  <si>
    <t>Ortho_Height</t>
  </si>
  <si>
    <t>Tall Grass,Weeds,Crops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</si>
</sst>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" fillId="0" borderId="0"/>
    <xf numFmtId="0" fontId="11" fillId="0" borderId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7" applyNumberFormat="0" applyAlignment="0" applyProtection="0"/>
    <xf numFmtId="0" fontId="29" fillId="7" borderId="8" applyNumberFormat="0" applyAlignment="0" applyProtection="0"/>
    <xf numFmtId="0" fontId="30" fillId="7" borderId="7" applyNumberFormat="0" applyAlignment="0" applyProtection="0"/>
    <xf numFmtId="0" fontId="31" fillId="0" borderId="9" applyNumberFormat="0" applyFill="0" applyAlignment="0" applyProtection="0"/>
    <xf numFmtId="0" fontId="32" fillId="8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4" applyFont="1"/>
    <xf numFmtId="0" fontId="15" fillId="0" borderId="0" xfId="4" applyFont="1"/>
    <xf numFmtId="164" fontId="11" fillId="0" borderId="0" xfId="4" applyNumberFormat="1" applyBorder="1"/>
    <xf numFmtId="164" fontId="11" fillId="0" borderId="0" xfId="4" applyNumberFormat="1" applyBorder="1" applyAlignment="1">
      <alignment horizontal="center"/>
    </xf>
    <xf numFmtId="0" fontId="10" fillId="0" borderId="0" xfId="4" applyFont="1" applyBorder="1"/>
    <xf numFmtId="0" fontId="9" fillId="0" borderId="0" xfId="0" applyFont="1" applyFill="1" applyAlignment="1">
      <alignment horizontal="center"/>
    </xf>
    <xf numFmtId="0" fontId="9" fillId="0" borderId="0" xfId="4" applyFont="1" applyFill="1" applyBorder="1"/>
    <xf numFmtId="0" fontId="9" fillId="0" borderId="0" xfId="4" applyFont="1" applyFill="1"/>
    <xf numFmtId="0" fontId="9" fillId="0" borderId="0" xfId="4" quotePrefix="1" applyFont="1" applyFill="1" applyBorder="1"/>
    <xf numFmtId="164" fontId="8" fillId="0" borderId="0" xfId="3" applyNumberFormat="1" applyBorder="1"/>
    <xf numFmtId="0" fontId="0" fillId="0" borderId="2" xfId="0" applyBorder="1" applyAlignment="1">
      <alignment horizontal="center"/>
    </xf>
    <xf numFmtId="0" fontId="10" fillId="0" borderId="0" xfId="0" applyFont="1"/>
    <xf numFmtId="2" fontId="10" fillId="0" borderId="0" xfId="0" applyNumberFormat="1" applyFont="1" applyBorder="1"/>
    <xf numFmtId="0" fontId="13" fillId="0" borderId="0" xfId="0" applyFont="1" applyBorder="1"/>
    <xf numFmtId="2" fontId="10" fillId="0" borderId="0" xfId="0" applyNumberFormat="1" applyFont="1"/>
    <xf numFmtId="0" fontId="14" fillId="0" borderId="0" xfId="0" applyFont="1"/>
    <xf numFmtId="0" fontId="15" fillId="0" borderId="0" xfId="0" applyFont="1" applyBorder="1"/>
    <xf numFmtId="0" fontId="10" fillId="0" borderId="0" xfId="0" quotePrefix="1" applyFont="1"/>
    <xf numFmtId="0" fontId="16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15" fillId="0" borderId="0" xfId="0" applyFont="1" applyFill="1" applyBorder="1"/>
    <xf numFmtId="2" fontId="10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/>
    <xf numFmtId="165" fontId="12" fillId="0" borderId="0" xfId="0" applyNumberFormat="1" applyFont="1" applyFill="1"/>
    <xf numFmtId="165" fontId="10" fillId="0" borderId="0" xfId="0" quotePrefix="1" applyNumberFormat="1" applyFont="1"/>
    <xf numFmtId="165" fontId="10" fillId="0" borderId="0" xfId="0" applyNumberFormat="1" applyFont="1"/>
    <xf numFmtId="165" fontId="17" fillId="0" borderId="2" xfId="0" applyNumberFormat="1" applyFont="1" applyBorder="1" applyAlignment="1">
      <alignment horizontal="center" vertical="center" wrapText="1"/>
    </xf>
    <xf numFmtId="165" fontId="10" fillId="0" borderId="0" xfId="4" applyNumberFormat="1" applyFont="1" applyAlignment="1">
      <alignment horizontal="center"/>
    </xf>
    <xf numFmtId="165" fontId="10" fillId="0" borderId="0" xfId="4" applyNumberFormat="1" applyFont="1"/>
    <xf numFmtId="0" fontId="9" fillId="0" borderId="2" xfId="0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10" fillId="0" borderId="0" xfId="0" applyNumberFormat="1" applyFont="1" applyBorder="1"/>
    <xf numFmtId="165" fontId="0" fillId="0" borderId="3" xfId="0" applyNumberForma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20" fillId="0" borderId="0" xfId="0" applyFont="1"/>
    <xf numFmtId="14" fontId="0" fillId="0" borderId="0" xfId="0" applyNumberFormat="1" applyAlignment="1">
      <alignment horizontal="left"/>
    </xf>
    <xf numFmtId="164" fontId="6" fillId="0" borderId="0" xfId="0" applyNumberFormat="1" applyFont="1"/>
    <xf numFmtId="0" fontId="9" fillId="0" borderId="0" xfId="0" applyFont="1" applyFill="1"/>
    <xf numFmtId="165" fontId="9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0" fontId="14" fillId="0" borderId="0" xfId="0" applyFont="1" applyFill="1"/>
    <xf numFmtId="164" fontId="37" fillId="2" borderId="1" xfId="0" applyNumberFormat="1" applyFont="1" applyFill="1" applyBorder="1" applyAlignment="1">
      <alignment horizontal="center" vertical="center" wrapText="1"/>
    </xf>
    <xf numFmtId="165" fontId="37" fillId="2" borderId="1" xfId="0" applyNumberFormat="1" applyFont="1" applyFill="1" applyBorder="1" applyAlignment="1">
      <alignment horizontal="center" wrapText="1"/>
    </xf>
    <xf numFmtId="164" fontId="37" fillId="2" borderId="1" xfId="0" applyNumberFormat="1" applyFont="1" applyFill="1" applyBorder="1" applyAlignment="1">
      <alignment horizontal="center" wrapText="1"/>
    </xf>
    <xf numFmtId="166" fontId="37" fillId="2" borderId="1" xfId="0" applyNumberFormat="1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2" fontId="8" fillId="0" borderId="0" xfId="0" applyNumberFormat="1" applyFont="1"/>
    <xf numFmtId="0" fontId="7" fillId="0" borderId="0" xfId="48" applyBorder="1"/>
    <xf numFmtId="0" fontId="7" fillId="0" borderId="0" xfId="46" applyBorder="1"/>
    <xf numFmtId="2" fontId="9" fillId="0" borderId="0" xfId="0" applyNumberFormat="1" applyFont="1" applyFill="1"/>
    <xf numFmtId="2" fontId="37" fillId="2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10" fillId="0" borderId="0" xfId="4" applyNumberFormat="1" applyFont="1"/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8" fillId="0" borderId="0" xfId="0" applyFont="1"/>
    <xf numFmtId="0" fontId="5" fillId="0" borderId="0" xfId="50" applyFont="1" applyBorder="1"/>
    <xf numFmtId="0" fontId="8" fillId="0" borderId="0" xfId="4" applyFont="1" applyBorder="1"/>
    <xf numFmtId="165" fontId="10" fillId="0" borderId="0" xfId="4" applyNumberFormat="1" applyFont="1" applyBorder="1" applyAlignment="1">
      <alignment horizontal="center"/>
    </xf>
    <xf numFmtId="165" fontId="10" fillId="0" borderId="0" xfId="4" applyNumberFormat="1" applyFont="1" applyBorder="1"/>
    <xf numFmtId="2" fontId="10" fillId="0" borderId="0" xfId="4" applyNumberFormat="1" applyFont="1" applyBorder="1"/>
    <xf numFmtId="0" fontId="0" fillId="0" borderId="2" xfId="0" applyBorder="1"/>
    <xf numFmtId="0" fontId="8" fillId="0" borderId="2" xfId="0" applyFont="1" applyBorder="1"/>
    <xf numFmtId="2" fontId="8" fillId="0" borderId="2" xfId="0" applyNumberFormat="1" applyFont="1" applyBorder="1"/>
    <xf numFmtId="164" fontId="8" fillId="0" borderId="2" xfId="0" applyNumberFormat="1" applyFont="1" applyBorder="1"/>
    <xf numFmtId="164" fontId="8" fillId="0" borderId="0" xfId="0" applyNumberFormat="1" applyFont="1" applyBorder="1"/>
    <xf numFmtId="2" fontId="8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 applyBorder="1"/>
  </cellXfs>
  <cellStyles count="214">
    <cellStyle name="20% - Accent1" xfId="22" builtinId="30" customBuiltin="1"/>
    <cellStyle name="20% - Accent1 10" xfId="140"/>
    <cellStyle name="20% - Accent1 11" xfId="153"/>
    <cellStyle name="20% - Accent1 12" xfId="165"/>
    <cellStyle name="20% - Accent1 2" xfId="55"/>
    <cellStyle name="20% - Accent1 3" xfId="61"/>
    <cellStyle name="20% - Accent1 4" xfId="91"/>
    <cellStyle name="20% - Accent1 5" xfId="98"/>
    <cellStyle name="20% - Accent1 6" xfId="97"/>
    <cellStyle name="20% - Accent1 7" xfId="101"/>
    <cellStyle name="20% - Accent1 8" xfId="114"/>
    <cellStyle name="20% - Accent1 9" xfId="127"/>
    <cellStyle name="20% - Accent2" xfId="26" builtinId="34" customBuiltin="1"/>
    <cellStyle name="20% - Accent2 10" xfId="172"/>
    <cellStyle name="20% - Accent2 11" xfId="182"/>
    <cellStyle name="20% - Accent2 12" xfId="192"/>
    <cellStyle name="20% - Accent2 2" xfId="59"/>
    <cellStyle name="20% - Accent2 3" xfId="69"/>
    <cellStyle name="20% - Accent2 4" xfId="95"/>
    <cellStyle name="20% - Accent2 5" xfId="108"/>
    <cellStyle name="20% - Accent2 6" xfId="121"/>
    <cellStyle name="20% - Accent2 7" xfId="134"/>
    <cellStyle name="20% - Accent2 8" xfId="147"/>
    <cellStyle name="20% - Accent2 9" xfId="160"/>
    <cellStyle name="20% - Accent3" xfId="30" builtinId="38" customBuiltin="1"/>
    <cellStyle name="20% - Accent3 10" xfId="141"/>
    <cellStyle name="20% - Accent3 11" xfId="154"/>
    <cellStyle name="20% - Accent3 12" xfId="166"/>
    <cellStyle name="20% - Accent3 2" xfId="62"/>
    <cellStyle name="20% - Accent3 3" xfId="57"/>
    <cellStyle name="20% - Accent3 4" xfId="99"/>
    <cellStyle name="20% - Accent3 5" xfId="93"/>
    <cellStyle name="20% - Accent3 6" xfId="90"/>
    <cellStyle name="20% - Accent3 7" xfId="102"/>
    <cellStyle name="20% - Accent3 8" xfId="115"/>
    <cellStyle name="20% - Accent3 9" xfId="128"/>
    <cellStyle name="20% - Accent4" xfId="34" builtinId="42" customBuiltin="1"/>
    <cellStyle name="20% - Accent4 10" xfId="177"/>
    <cellStyle name="20% - Accent4 11" xfId="187"/>
    <cellStyle name="20% - Accent4 12" xfId="196"/>
    <cellStyle name="20% - Accent4 2" xfId="64"/>
    <cellStyle name="20% - Accent4 3" xfId="73"/>
    <cellStyle name="20% - Accent4 4" xfId="103"/>
    <cellStyle name="20% - Accent4 5" xfId="116"/>
    <cellStyle name="20% - Accent4 6" xfId="129"/>
    <cellStyle name="20% - Accent4 7" xfId="142"/>
    <cellStyle name="20% - Accent4 8" xfId="155"/>
    <cellStyle name="20% - Accent4 9" xfId="167"/>
    <cellStyle name="20% - Accent5" xfId="38" builtinId="46" customBuiltin="1"/>
    <cellStyle name="20% - Accent5 10" xfId="180"/>
    <cellStyle name="20% - Accent5 11" xfId="190"/>
    <cellStyle name="20% - Accent5 12" xfId="198"/>
    <cellStyle name="20% - Accent5 2" xfId="67"/>
    <cellStyle name="20% - Accent5 3" xfId="75"/>
    <cellStyle name="20% - Accent5 4" xfId="106"/>
    <cellStyle name="20% - Accent5 5" xfId="119"/>
    <cellStyle name="20% - Accent5 6" xfId="132"/>
    <cellStyle name="20% - Accent5 7" xfId="145"/>
    <cellStyle name="20% - Accent5 8" xfId="158"/>
    <cellStyle name="20% - Accent5 9" xfId="170"/>
    <cellStyle name="20% - Accent6" xfId="42" builtinId="50" customBuiltin="1"/>
    <cellStyle name="20% - Accent6 10" xfId="183"/>
    <cellStyle name="20% - Accent6 11" xfId="193"/>
    <cellStyle name="20% - Accent6 12" xfId="200"/>
    <cellStyle name="20% - Accent6 2" xfId="70"/>
    <cellStyle name="20% - Accent6 3" xfId="77"/>
    <cellStyle name="20% - Accent6 4" xfId="110"/>
    <cellStyle name="20% - Accent6 5" xfId="123"/>
    <cellStyle name="20% - Accent6 6" xfId="136"/>
    <cellStyle name="20% - Accent6 7" xfId="149"/>
    <cellStyle name="20% - Accent6 8" xfId="161"/>
    <cellStyle name="20% - Accent6 9" xfId="173"/>
    <cellStyle name="40% - Accent1" xfId="23" builtinId="31" customBuiltin="1"/>
    <cellStyle name="40% - Accent1 10" xfId="163"/>
    <cellStyle name="40% - Accent1 11" xfId="175"/>
    <cellStyle name="40% - Accent1 12" xfId="185"/>
    <cellStyle name="40% - Accent1 2" xfId="56"/>
    <cellStyle name="40% - Accent1 3" xfId="58"/>
    <cellStyle name="40% - Accent1 4" xfId="92"/>
    <cellStyle name="40% - Accent1 5" xfId="94"/>
    <cellStyle name="40% - Accent1 6" xfId="112"/>
    <cellStyle name="40% - Accent1 7" xfId="125"/>
    <cellStyle name="40% - Accent1 8" xfId="138"/>
    <cellStyle name="40% - Accent1 9" xfId="151"/>
    <cellStyle name="40% - Accent2" xfId="27" builtinId="35" customBuiltin="1"/>
    <cellStyle name="40% - Accent2 10" xfId="169"/>
    <cellStyle name="40% - Accent2 11" xfId="179"/>
    <cellStyle name="40% - Accent2 12" xfId="189"/>
    <cellStyle name="40% - Accent2 2" xfId="60"/>
    <cellStyle name="40% - Accent2 3" xfId="66"/>
    <cellStyle name="40% - Accent2 4" xfId="96"/>
    <cellStyle name="40% - Accent2 5" xfId="105"/>
    <cellStyle name="40% - Accent2 6" xfId="118"/>
    <cellStyle name="40% - Accent2 7" xfId="131"/>
    <cellStyle name="40% - Accent2 8" xfId="144"/>
    <cellStyle name="40% - Accent2 9" xfId="157"/>
    <cellStyle name="40% - Accent3" xfId="31" builtinId="39" customBuiltin="1"/>
    <cellStyle name="40% - Accent3 10" xfId="176"/>
    <cellStyle name="40% - Accent3 11" xfId="186"/>
    <cellStyle name="40% - Accent3 12" xfId="195"/>
    <cellStyle name="40% - Accent3 2" xfId="63"/>
    <cellStyle name="40% - Accent3 3" xfId="72"/>
    <cellStyle name="40% - Accent3 4" xfId="100"/>
    <cellStyle name="40% - Accent3 5" xfId="113"/>
    <cellStyle name="40% - Accent3 6" xfId="126"/>
    <cellStyle name="40% - Accent3 7" xfId="139"/>
    <cellStyle name="40% - Accent3 8" xfId="152"/>
    <cellStyle name="40% - Accent3 9" xfId="164"/>
    <cellStyle name="40% - Accent4" xfId="35" builtinId="43" customBuiltin="1"/>
    <cellStyle name="40% - Accent4 10" xfId="178"/>
    <cellStyle name="40% - Accent4 11" xfId="188"/>
    <cellStyle name="40% - Accent4 12" xfId="197"/>
    <cellStyle name="40% - Accent4 2" xfId="65"/>
    <cellStyle name="40% - Accent4 3" xfId="74"/>
    <cellStyle name="40% - Accent4 4" xfId="104"/>
    <cellStyle name="40% - Accent4 5" xfId="117"/>
    <cellStyle name="40% - Accent4 6" xfId="130"/>
    <cellStyle name="40% - Accent4 7" xfId="143"/>
    <cellStyle name="40% - Accent4 8" xfId="156"/>
    <cellStyle name="40% - Accent4 9" xfId="168"/>
    <cellStyle name="40% - Accent5" xfId="39" builtinId="47" customBuiltin="1"/>
    <cellStyle name="40% - Accent5 10" xfId="181"/>
    <cellStyle name="40% - Accent5 11" xfId="191"/>
    <cellStyle name="40% - Accent5 12" xfId="199"/>
    <cellStyle name="40% - Accent5 2" xfId="68"/>
    <cellStyle name="40% - Accent5 3" xfId="76"/>
    <cellStyle name="40% - Accent5 4" xfId="107"/>
    <cellStyle name="40% - Accent5 5" xfId="120"/>
    <cellStyle name="40% - Accent5 6" xfId="133"/>
    <cellStyle name="40% - Accent5 7" xfId="146"/>
    <cellStyle name="40% - Accent5 8" xfId="159"/>
    <cellStyle name="40% - Accent5 9" xfId="171"/>
    <cellStyle name="40% - Accent6" xfId="43" builtinId="51" customBuiltin="1"/>
    <cellStyle name="40% - Accent6 10" xfId="184"/>
    <cellStyle name="40% - Accent6 11" xfId="194"/>
    <cellStyle name="40% - Accent6 12" xfId="201"/>
    <cellStyle name="40% - Accent6 2" xfId="71"/>
    <cellStyle name="40% - Accent6 3" xfId="78"/>
    <cellStyle name="40% - Accent6 4" xfId="111"/>
    <cellStyle name="40% - Accent6 5" xfId="124"/>
    <cellStyle name="40% - Accent6 6" xfId="137"/>
    <cellStyle name="40% - Accent6 7" xfId="150"/>
    <cellStyle name="40% - Accent6 8" xfId="162"/>
    <cellStyle name="40% - Accent6 9" xfId="174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3" xfId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83"/>
    <cellStyle name="Normal 11" xfId="85"/>
    <cellStyle name="Normal 12" xfId="81"/>
    <cellStyle name="Normal 13" xfId="86"/>
    <cellStyle name="Normal 14" xfId="80"/>
    <cellStyle name="Normal 15" xfId="79"/>
    <cellStyle name="Normal 16" xfId="205"/>
    <cellStyle name="Normal 17" xfId="206"/>
    <cellStyle name="Normal 18" xfId="207"/>
    <cellStyle name="Normal 19" xfId="208"/>
    <cellStyle name="Normal 2" xfId="2"/>
    <cellStyle name="Normal 20" xfId="209"/>
    <cellStyle name="Normal 21" xfId="210"/>
    <cellStyle name="Normal 22" xfId="211"/>
    <cellStyle name="Normal 23" xfId="212"/>
    <cellStyle name="Normal 24" xfId="213"/>
    <cellStyle name="Normal 3" xfId="202"/>
    <cellStyle name="Normal 4" xfId="50"/>
    <cellStyle name="Normal 5" xfId="48"/>
    <cellStyle name="Normal 6" xfId="46"/>
    <cellStyle name="Normal 7" xfId="53"/>
    <cellStyle name="Normal 8" xfId="203"/>
    <cellStyle name="Normal 9" xfId="204"/>
    <cellStyle name="Normal_Suffolk_checkpoints_draftORI" xfId="3"/>
    <cellStyle name="Normal_suffolk_RMSE_test_V4" xfId="4"/>
    <cellStyle name="Note 10" xfId="82"/>
    <cellStyle name="Note 11" xfId="87"/>
    <cellStyle name="Note 12" xfId="89"/>
    <cellStyle name="Note 13" xfId="109"/>
    <cellStyle name="Note 14" xfId="122"/>
    <cellStyle name="Note 15" xfId="135"/>
    <cellStyle name="Note 16" xfId="148"/>
    <cellStyle name="Note 2" xfId="51"/>
    <cellStyle name="Note 3" xfId="47"/>
    <cellStyle name="Note 4" xfId="45"/>
    <cellStyle name="Note 5" xfId="49"/>
    <cellStyle name="Note 6" xfId="54"/>
    <cellStyle name="Note 7" xfId="52"/>
    <cellStyle name="Note 8" xfId="88"/>
    <cellStyle name="Note 9" xfId="84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142874</xdr:rowOff>
    </xdr:from>
    <xdr:to>
      <xdr:col>3</xdr:col>
      <xdr:colOff>523875</xdr:colOff>
      <xdr:row>29</xdr:row>
      <xdr:rowOff>142874</xdr:rowOff>
    </xdr:to>
    <xdr:sp macro="" textlink="">
      <xdr:nvSpPr>
        <xdr:cNvPr id="2" name="TextBox 1"/>
        <xdr:cNvSpPr txBox="1"/>
      </xdr:nvSpPr>
      <xdr:spPr>
        <a:xfrm>
          <a:off x="0" y="3362324"/>
          <a:ext cx="4352925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Notes: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TN_Forest_Recheck_v2_ForQTM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XT_SurveyChkPts_Merged_WithinProjectTiles_Renamed_1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N_RECHECKS" connectionId="1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4" sqref="B4"/>
    </sheetView>
  </sheetViews>
  <sheetFormatPr defaultRowHeight="12.75"/>
  <cols>
    <col min="1" max="1" width="34.28515625" bestFit="1" customWidth="1"/>
    <col min="2" max="2" width="24" bestFit="1" customWidth="1"/>
  </cols>
  <sheetData>
    <row r="1" spans="1:2" ht="15.75">
      <c r="A1" s="47" t="s">
        <v>22</v>
      </c>
      <c r="B1" t="s">
        <v>51</v>
      </c>
    </row>
    <row r="2" spans="1:2" ht="15.75">
      <c r="A2" s="47" t="s">
        <v>28</v>
      </c>
      <c r="B2" t="s">
        <v>52</v>
      </c>
    </row>
    <row r="3" spans="1:2" ht="15.75">
      <c r="A3" s="47" t="s">
        <v>23</v>
      </c>
      <c r="B3" t="s">
        <v>39</v>
      </c>
    </row>
    <row r="4" spans="1:2" ht="15.75">
      <c r="A4" s="47" t="s">
        <v>24</v>
      </c>
      <c r="B4" s="48"/>
    </row>
    <row r="5" spans="1:2" ht="15.75">
      <c r="A5" s="47" t="s">
        <v>26</v>
      </c>
      <c r="B5" s="31" t="s">
        <v>37</v>
      </c>
    </row>
    <row r="6" spans="1:2" ht="15.75">
      <c r="A6" s="47" t="s">
        <v>25</v>
      </c>
      <c r="B6" s="31" t="s">
        <v>32</v>
      </c>
    </row>
    <row r="7" spans="1:2" ht="15.75">
      <c r="A7" s="47" t="s">
        <v>27</v>
      </c>
      <c r="B7" s="31" t="s">
        <v>41</v>
      </c>
    </row>
    <row r="8" spans="1:2" ht="15.75">
      <c r="A8" s="47" t="s">
        <v>29</v>
      </c>
      <c r="B8" s="31" t="s">
        <v>37</v>
      </c>
    </row>
    <row r="9" spans="1:2" ht="15.75">
      <c r="A9" s="47" t="s">
        <v>30</v>
      </c>
      <c r="B9" s="31" t="s">
        <v>32</v>
      </c>
    </row>
    <row r="10" spans="1:2" ht="15.75">
      <c r="A10" s="47" t="s">
        <v>31</v>
      </c>
      <c r="B10" s="31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4"/>
  <sheetViews>
    <sheetView workbookViewId="0">
      <selection activeCell="K17" sqref="K17:K24"/>
    </sheetView>
  </sheetViews>
  <sheetFormatPr defaultColWidth="16.85546875" defaultRowHeight="12.75"/>
  <cols>
    <col min="1" max="1" width="9.140625" bestFit="1" customWidth="1"/>
    <col min="2" max="2" width="13.140625" bestFit="1" customWidth="1"/>
    <col min="3" max="3" width="11.5703125" bestFit="1" customWidth="1"/>
    <col min="4" max="4" width="15.28515625" bestFit="1" customWidth="1"/>
    <col min="5" max="5" width="13.42578125" bestFit="1" customWidth="1"/>
    <col min="7" max="7" width="7.140625" customWidth="1"/>
    <col min="8" max="8" width="12" customWidth="1"/>
    <col min="9" max="9" width="11" customWidth="1"/>
    <col min="10" max="10" width="12.42578125" bestFit="1" customWidth="1"/>
    <col min="11" max="11" width="13.42578125" bestFit="1" customWidth="1"/>
  </cols>
  <sheetData>
    <row r="1" spans="1:11">
      <c r="A1" t="s">
        <v>53</v>
      </c>
      <c r="B1" t="s">
        <v>106</v>
      </c>
      <c r="C1" t="s">
        <v>107</v>
      </c>
      <c r="D1" t="s">
        <v>351</v>
      </c>
      <c r="E1" t="s">
        <v>352</v>
      </c>
      <c r="G1" t="s">
        <v>346</v>
      </c>
    </row>
    <row r="2" spans="1:11">
      <c r="A2" t="s">
        <v>62</v>
      </c>
      <c r="B2">
        <v>4017452.1439999999</v>
      </c>
      <c r="C2">
        <v>346136.29700000002</v>
      </c>
      <c r="D2">
        <v>127.363</v>
      </c>
      <c r="E2" t="s">
        <v>256</v>
      </c>
      <c r="G2" t="s">
        <v>347</v>
      </c>
      <c r="H2" t="s">
        <v>35</v>
      </c>
      <c r="I2" t="s">
        <v>246</v>
      </c>
      <c r="J2" t="s">
        <v>353</v>
      </c>
      <c r="K2" t="s">
        <v>352</v>
      </c>
    </row>
    <row r="3" spans="1:11">
      <c r="A3" t="s">
        <v>62</v>
      </c>
      <c r="B3">
        <v>4039547.5639999998</v>
      </c>
      <c r="C3">
        <v>331994.84399999998</v>
      </c>
      <c r="D3">
        <v>128.50700000000001</v>
      </c>
      <c r="E3" t="s">
        <v>62</v>
      </c>
      <c r="G3" t="s">
        <v>150</v>
      </c>
      <c r="H3">
        <v>4006559.2629999998</v>
      </c>
      <c r="I3">
        <v>288088.58100000001</v>
      </c>
      <c r="J3">
        <v>86.721000000000004</v>
      </c>
      <c r="K3" t="s">
        <v>150</v>
      </c>
    </row>
    <row r="4" spans="1:11">
      <c r="A4" t="s">
        <v>61</v>
      </c>
      <c r="B4">
        <v>4024706.9279999998</v>
      </c>
      <c r="C4">
        <v>367001.53200000001</v>
      </c>
      <c r="D4">
        <v>159.809</v>
      </c>
      <c r="E4" t="s">
        <v>255</v>
      </c>
      <c r="G4" t="s">
        <v>152</v>
      </c>
      <c r="H4">
        <v>4011052.6839999999</v>
      </c>
      <c r="I4">
        <v>261884.92600000001</v>
      </c>
      <c r="J4">
        <v>82.411000000000001</v>
      </c>
      <c r="K4" t="s">
        <v>152</v>
      </c>
    </row>
    <row r="5" spans="1:11">
      <c r="A5" t="s">
        <v>61</v>
      </c>
      <c r="B5">
        <v>4013076.1549999998</v>
      </c>
      <c r="C5">
        <v>310948.60600000003</v>
      </c>
      <c r="D5">
        <v>91.201999999999998</v>
      </c>
      <c r="E5" t="s">
        <v>61</v>
      </c>
      <c r="G5" t="s">
        <v>153</v>
      </c>
      <c r="H5">
        <v>4006302.3080000002</v>
      </c>
      <c r="I5">
        <v>270703.39600000001</v>
      </c>
      <c r="J5">
        <v>80.908000000000001</v>
      </c>
      <c r="K5" t="s">
        <v>153</v>
      </c>
    </row>
    <row r="6" spans="1:11">
      <c r="A6" t="s">
        <v>60</v>
      </c>
      <c r="B6">
        <v>4033900.3059999999</v>
      </c>
      <c r="C6">
        <v>373227.88699999999</v>
      </c>
      <c r="D6">
        <v>148.98400000000001</v>
      </c>
      <c r="E6" t="s">
        <v>254</v>
      </c>
      <c r="G6" t="s">
        <v>213</v>
      </c>
      <c r="H6">
        <v>3993847.7450000001</v>
      </c>
      <c r="I6">
        <v>264908.788</v>
      </c>
      <c r="J6">
        <v>77.991</v>
      </c>
      <c r="K6" t="s">
        <v>213</v>
      </c>
    </row>
    <row r="7" spans="1:11">
      <c r="A7" t="s">
        <v>60</v>
      </c>
      <c r="B7">
        <v>4023517.0580000002</v>
      </c>
      <c r="C7">
        <v>306282.18099999998</v>
      </c>
      <c r="D7">
        <v>106.16500000000001</v>
      </c>
      <c r="E7" t="s">
        <v>60</v>
      </c>
      <c r="G7" t="s">
        <v>214</v>
      </c>
      <c r="H7">
        <v>3977797.4909999999</v>
      </c>
      <c r="I7">
        <v>276729.89799999999</v>
      </c>
      <c r="J7">
        <v>107.57</v>
      </c>
      <c r="K7" t="s">
        <v>341</v>
      </c>
    </row>
    <row r="8" spans="1:11">
      <c r="A8" t="s">
        <v>105</v>
      </c>
      <c r="B8">
        <v>3922436.358</v>
      </c>
      <c r="C8">
        <v>299253.55099999998</v>
      </c>
      <c r="D8">
        <v>104.123</v>
      </c>
      <c r="E8" t="s">
        <v>105</v>
      </c>
    </row>
    <row r="9" spans="1:11">
      <c r="A9" t="s">
        <v>104</v>
      </c>
      <c r="B9">
        <v>3924490.8530000001</v>
      </c>
      <c r="C9">
        <v>287735.71500000003</v>
      </c>
      <c r="D9">
        <v>101.822</v>
      </c>
      <c r="E9" t="s">
        <v>104</v>
      </c>
    </row>
    <row r="10" spans="1:11">
      <c r="A10" t="s">
        <v>103</v>
      </c>
      <c r="B10">
        <v>3927278.59</v>
      </c>
      <c r="C10">
        <v>281932.97200000001</v>
      </c>
      <c r="D10">
        <v>103.77200000000001</v>
      </c>
      <c r="E10" t="s">
        <v>103</v>
      </c>
    </row>
    <row r="11" spans="1:11">
      <c r="A11" t="s">
        <v>102</v>
      </c>
      <c r="B11">
        <v>3928575.4330000002</v>
      </c>
      <c r="C11">
        <v>293765.81199999998</v>
      </c>
      <c r="D11">
        <v>94.153000000000006</v>
      </c>
      <c r="E11" t="s">
        <v>102</v>
      </c>
    </row>
    <row r="12" spans="1:11">
      <c r="A12" t="s">
        <v>101</v>
      </c>
      <c r="B12">
        <v>3925733.6239999998</v>
      </c>
      <c r="C12">
        <v>303041.79399999999</v>
      </c>
      <c r="D12">
        <v>118.101</v>
      </c>
      <c r="E12" t="s">
        <v>101</v>
      </c>
    </row>
    <row r="13" spans="1:11">
      <c r="A13" t="s">
        <v>59</v>
      </c>
      <c r="B13">
        <v>4030094.0559999999</v>
      </c>
      <c r="C13">
        <v>349375.76199999999</v>
      </c>
      <c r="D13">
        <v>130.38900000000001</v>
      </c>
      <c r="E13" t="s">
        <v>253</v>
      </c>
    </row>
    <row r="14" spans="1:11">
      <c r="A14" t="s">
        <v>59</v>
      </c>
      <c r="B14">
        <v>4037120.111</v>
      </c>
      <c r="C14">
        <v>298667.74699999997</v>
      </c>
      <c r="D14">
        <v>94.884</v>
      </c>
      <c r="E14" t="s">
        <v>59</v>
      </c>
    </row>
    <row r="15" spans="1:11">
      <c r="A15" t="s">
        <v>100</v>
      </c>
      <c r="B15">
        <v>3927656.8769999999</v>
      </c>
      <c r="C15">
        <v>312407.77</v>
      </c>
      <c r="D15">
        <v>101.24299999999999</v>
      </c>
      <c r="E15" t="s">
        <v>100</v>
      </c>
    </row>
    <row r="16" spans="1:11">
      <c r="A16" t="s">
        <v>99</v>
      </c>
      <c r="B16">
        <v>3931271.6490000002</v>
      </c>
      <c r="C16">
        <v>319078.29700000002</v>
      </c>
      <c r="D16">
        <v>125.355</v>
      </c>
      <c r="E16" t="s">
        <v>99</v>
      </c>
      <c r="G16" t="s">
        <v>350</v>
      </c>
    </row>
    <row r="17" spans="1:11">
      <c r="A17" t="s">
        <v>98</v>
      </c>
      <c r="B17">
        <v>3934013.6770000001</v>
      </c>
      <c r="C17">
        <v>334472.07400000002</v>
      </c>
      <c r="D17">
        <v>135.703</v>
      </c>
      <c r="E17" t="s">
        <v>98</v>
      </c>
      <c r="G17" t="s">
        <v>347</v>
      </c>
      <c r="H17" t="s">
        <v>35</v>
      </c>
      <c r="I17" t="s">
        <v>246</v>
      </c>
      <c r="J17" t="s">
        <v>354</v>
      </c>
      <c r="K17" t="s">
        <v>352</v>
      </c>
    </row>
    <row r="18" spans="1:11">
      <c r="A18" t="s">
        <v>97</v>
      </c>
      <c r="B18">
        <v>3924704.3650000002</v>
      </c>
      <c r="C18">
        <v>330351.11099999998</v>
      </c>
      <c r="D18">
        <v>142.38200000000001</v>
      </c>
      <c r="E18" t="s">
        <v>97</v>
      </c>
      <c r="G18" t="s">
        <v>148</v>
      </c>
      <c r="H18">
        <v>4016600.9840000002</v>
      </c>
      <c r="I18">
        <v>322125.842</v>
      </c>
      <c r="J18">
        <v>87.412000000000006</v>
      </c>
      <c r="K18" t="s">
        <v>148</v>
      </c>
    </row>
    <row r="19" spans="1:11">
      <c r="A19" t="s">
        <v>96</v>
      </c>
      <c r="B19">
        <v>3912235.1439999999</v>
      </c>
      <c r="C19">
        <v>340162.14600000001</v>
      </c>
      <c r="D19">
        <v>153.65600000000001</v>
      </c>
      <c r="E19" t="s">
        <v>96</v>
      </c>
      <c r="G19" t="s">
        <v>224</v>
      </c>
      <c r="H19">
        <v>3949774.7039999999</v>
      </c>
      <c r="I19">
        <v>325276.59899999999</v>
      </c>
      <c r="J19">
        <v>131.971</v>
      </c>
      <c r="K19" t="s">
        <v>224</v>
      </c>
    </row>
    <row r="20" spans="1:11">
      <c r="A20" t="s">
        <v>95</v>
      </c>
      <c r="B20">
        <v>3902698.7990000001</v>
      </c>
      <c r="C20">
        <v>339800.08100000001</v>
      </c>
      <c r="D20">
        <v>131.70400000000001</v>
      </c>
      <c r="E20" t="s">
        <v>95</v>
      </c>
      <c r="G20" t="s">
        <v>140</v>
      </c>
      <c r="H20">
        <v>3971479.6949999998</v>
      </c>
      <c r="I20">
        <v>365264.31400000001</v>
      </c>
      <c r="J20">
        <v>158.37100000000001</v>
      </c>
      <c r="K20" t="s">
        <v>296</v>
      </c>
    </row>
    <row r="21" spans="1:11">
      <c r="A21" t="s">
        <v>94</v>
      </c>
      <c r="B21">
        <v>3917103.1570000001</v>
      </c>
      <c r="C21">
        <v>350962.571</v>
      </c>
      <c r="D21">
        <v>143.14400000000001</v>
      </c>
      <c r="E21" t="s">
        <v>94</v>
      </c>
      <c r="G21" t="s">
        <v>245</v>
      </c>
      <c r="H21">
        <v>3917582.852</v>
      </c>
      <c r="I21">
        <v>334903.05</v>
      </c>
      <c r="J21">
        <v>141.06100000000001</v>
      </c>
      <c r="K21" t="s">
        <v>245</v>
      </c>
    </row>
    <row r="22" spans="1:11">
      <c r="A22" t="s">
        <v>93</v>
      </c>
      <c r="B22">
        <v>3915491.1680000001</v>
      </c>
      <c r="C22">
        <v>375644.55300000001</v>
      </c>
      <c r="D22">
        <v>128.77500000000001</v>
      </c>
      <c r="E22" t="s">
        <v>93</v>
      </c>
      <c r="G22" t="s">
        <v>68</v>
      </c>
      <c r="H22">
        <v>3997230.4389999998</v>
      </c>
      <c r="I22">
        <v>334246.87599999999</v>
      </c>
      <c r="J22">
        <v>107.16200000000001</v>
      </c>
      <c r="K22" t="s">
        <v>68</v>
      </c>
    </row>
    <row r="23" spans="1:11">
      <c r="A23" t="s">
        <v>92</v>
      </c>
      <c r="B23">
        <v>3925262.6809999999</v>
      </c>
      <c r="C23">
        <v>375501.67599999998</v>
      </c>
      <c r="D23">
        <v>171.2</v>
      </c>
      <c r="E23" t="s">
        <v>92</v>
      </c>
      <c r="G23" t="s">
        <v>92</v>
      </c>
      <c r="H23">
        <v>3925254.8309999998</v>
      </c>
      <c r="I23">
        <v>375500.92499999999</v>
      </c>
      <c r="J23">
        <v>171.2</v>
      </c>
      <c r="K23" t="s">
        <v>92</v>
      </c>
    </row>
    <row r="24" spans="1:11">
      <c r="A24" t="s">
        <v>91</v>
      </c>
      <c r="B24">
        <v>3926553.3280000002</v>
      </c>
      <c r="C24">
        <v>362553.65</v>
      </c>
      <c r="D24">
        <v>159.38900000000001</v>
      </c>
      <c r="E24" t="s">
        <v>91</v>
      </c>
      <c r="G24" t="s">
        <v>119</v>
      </c>
      <c r="H24">
        <v>3909351.3650000002</v>
      </c>
      <c r="I24">
        <v>344465.27</v>
      </c>
      <c r="J24">
        <v>195.54</v>
      </c>
      <c r="K24" t="s">
        <v>119</v>
      </c>
    </row>
    <row r="25" spans="1:11">
      <c r="A25" t="s">
        <v>58</v>
      </c>
      <c r="B25">
        <v>4025330.8110000002</v>
      </c>
      <c r="C25">
        <v>329817.94799999997</v>
      </c>
      <c r="D25">
        <v>112.5</v>
      </c>
      <c r="E25" t="s">
        <v>252</v>
      </c>
    </row>
    <row r="26" spans="1:11">
      <c r="A26" t="s">
        <v>58</v>
      </c>
      <c r="B26">
        <v>4022695.3849999998</v>
      </c>
      <c r="C26">
        <v>294023.45400000003</v>
      </c>
      <c r="D26">
        <v>144.07</v>
      </c>
      <c r="E26" t="s">
        <v>58</v>
      </c>
    </row>
    <row r="27" spans="1:11">
      <c r="A27" t="s">
        <v>90</v>
      </c>
      <c r="B27">
        <v>3928497.6460000002</v>
      </c>
      <c r="C27">
        <v>344070.89899999998</v>
      </c>
      <c r="D27">
        <v>116.614</v>
      </c>
      <c r="E27" t="s">
        <v>90</v>
      </c>
    </row>
    <row r="28" spans="1:11">
      <c r="A28" t="s">
        <v>89</v>
      </c>
      <c r="B28">
        <v>3937334.5440000002</v>
      </c>
      <c r="C28">
        <v>323739.57799999998</v>
      </c>
      <c r="D28">
        <v>152.751</v>
      </c>
      <c r="E28" t="s">
        <v>89</v>
      </c>
    </row>
    <row r="29" spans="1:11">
      <c r="A29" t="s">
        <v>88</v>
      </c>
      <c r="B29">
        <v>3939818.156</v>
      </c>
      <c r="C29">
        <v>310647.00799999997</v>
      </c>
      <c r="D29">
        <v>122.95399999999999</v>
      </c>
      <c r="E29" t="s">
        <v>88</v>
      </c>
    </row>
    <row r="30" spans="1:11">
      <c r="A30" t="s">
        <v>87</v>
      </c>
      <c r="B30">
        <v>3942150.4309999999</v>
      </c>
      <c r="C30">
        <v>292750.5</v>
      </c>
      <c r="D30">
        <v>113.608</v>
      </c>
      <c r="E30" t="s">
        <v>87</v>
      </c>
    </row>
    <row r="31" spans="1:11">
      <c r="A31" t="s">
        <v>86</v>
      </c>
      <c r="B31">
        <v>3944494.301</v>
      </c>
      <c r="C31">
        <v>276559.234</v>
      </c>
      <c r="D31">
        <v>96.896000000000001</v>
      </c>
      <c r="E31" t="s">
        <v>86</v>
      </c>
    </row>
    <row r="32" spans="1:11">
      <c r="A32" t="s">
        <v>85</v>
      </c>
      <c r="B32">
        <v>3951729.8560000001</v>
      </c>
      <c r="C32">
        <v>289114.83500000002</v>
      </c>
      <c r="D32">
        <v>92.168999999999997</v>
      </c>
      <c r="E32" t="s">
        <v>85</v>
      </c>
    </row>
    <row r="33" spans="1:5">
      <c r="A33" t="s">
        <v>84</v>
      </c>
      <c r="B33">
        <v>3950011.861</v>
      </c>
      <c r="C33">
        <v>298026.26899999997</v>
      </c>
      <c r="D33">
        <v>103.25700000000001</v>
      </c>
      <c r="E33" t="s">
        <v>84</v>
      </c>
    </row>
    <row r="34" spans="1:5">
      <c r="A34" t="s">
        <v>83</v>
      </c>
      <c r="B34">
        <v>3947110.58</v>
      </c>
      <c r="C34">
        <v>312939.152</v>
      </c>
      <c r="D34">
        <v>132.72800000000001</v>
      </c>
      <c r="E34" t="s">
        <v>83</v>
      </c>
    </row>
    <row r="35" spans="1:5">
      <c r="A35" t="s">
        <v>82</v>
      </c>
      <c r="B35">
        <v>3946009.0630000001</v>
      </c>
      <c r="C35">
        <v>326257.625</v>
      </c>
      <c r="D35">
        <v>105.351</v>
      </c>
      <c r="E35" t="s">
        <v>82</v>
      </c>
    </row>
    <row r="36" spans="1:5">
      <c r="A36" t="s">
        <v>81</v>
      </c>
      <c r="B36">
        <v>3941476.18</v>
      </c>
      <c r="C36">
        <v>335947.62900000002</v>
      </c>
      <c r="D36">
        <v>108.58499999999999</v>
      </c>
      <c r="E36" t="s">
        <v>81</v>
      </c>
    </row>
    <row r="37" spans="1:5">
      <c r="A37" t="s">
        <v>57</v>
      </c>
      <c r="B37">
        <v>4048546.2710000002</v>
      </c>
      <c r="C37">
        <v>367641.02399999998</v>
      </c>
      <c r="D37">
        <v>168.79400000000001</v>
      </c>
      <c r="E37" t="s">
        <v>251</v>
      </c>
    </row>
    <row r="38" spans="1:5">
      <c r="A38" t="s">
        <v>57</v>
      </c>
      <c r="B38">
        <v>4015724.7689999999</v>
      </c>
      <c r="C38">
        <v>296442.30900000001</v>
      </c>
      <c r="D38">
        <v>97.536000000000001</v>
      </c>
      <c r="E38" t="s">
        <v>57</v>
      </c>
    </row>
    <row r="39" spans="1:5">
      <c r="A39" t="s">
        <v>80</v>
      </c>
      <c r="B39">
        <v>3940422.841</v>
      </c>
      <c r="C39">
        <v>352163.16700000002</v>
      </c>
      <c r="D39">
        <v>118.80200000000001</v>
      </c>
      <c r="E39" t="s">
        <v>80</v>
      </c>
    </row>
    <row r="40" spans="1:5">
      <c r="A40" t="s">
        <v>79</v>
      </c>
      <c r="B40">
        <v>3959090.838</v>
      </c>
      <c r="C40">
        <v>348247.12300000002</v>
      </c>
      <c r="D40">
        <v>142.887</v>
      </c>
      <c r="E40" t="s">
        <v>79</v>
      </c>
    </row>
    <row r="41" spans="1:5">
      <c r="A41" t="s">
        <v>78</v>
      </c>
      <c r="B41">
        <v>3954834.9029999999</v>
      </c>
      <c r="C41">
        <v>340344.80499999999</v>
      </c>
      <c r="D41">
        <v>128.708</v>
      </c>
      <c r="E41" t="s">
        <v>78</v>
      </c>
    </row>
    <row r="42" spans="1:5">
      <c r="A42" t="s">
        <v>77</v>
      </c>
      <c r="B42">
        <v>3956116.3659999999</v>
      </c>
      <c r="C42">
        <v>332726.99200000003</v>
      </c>
      <c r="D42">
        <v>117.488</v>
      </c>
      <c r="E42" t="s">
        <v>77</v>
      </c>
    </row>
    <row r="43" spans="1:5">
      <c r="A43" t="s">
        <v>76</v>
      </c>
      <c r="B43">
        <v>3951621.47</v>
      </c>
      <c r="C43">
        <v>319015.66200000001</v>
      </c>
      <c r="D43">
        <v>104.14700000000001</v>
      </c>
      <c r="E43" t="s">
        <v>76</v>
      </c>
    </row>
    <row r="44" spans="1:5">
      <c r="A44" t="s">
        <v>75</v>
      </c>
      <c r="B44">
        <v>3962515.3280000002</v>
      </c>
      <c r="C44">
        <v>313526.788</v>
      </c>
      <c r="D44">
        <v>103.76300000000001</v>
      </c>
      <c r="E44" t="s">
        <v>75</v>
      </c>
    </row>
    <row r="45" spans="1:5">
      <c r="A45" t="s">
        <v>74</v>
      </c>
      <c r="B45">
        <v>3955671.517</v>
      </c>
      <c r="C45">
        <v>301326.01799999998</v>
      </c>
      <c r="D45">
        <v>89.257999999999996</v>
      </c>
      <c r="E45" t="s">
        <v>74</v>
      </c>
    </row>
    <row r="46" spans="1:5">
      <c r="A46" t="s">
        <v>73</v>
      </c>
      <c r="B46">
        <v>3966481.2370000002</v>
      </c>
      <c r="C46">
        <v>299573.38500000001</v>
      </c>
      <c r="D46">
        <v>107.232</v>
      </c>
      <c r="E46" t="s">
        <v>73</v>
      </c>
    </row>
    <row r="47" spans="1:5">
      <c r="A47" t="s">
        <v>72</v>
      </c>
      <c r="B47">
        <v>3957570.1510000001</v>
      </c>
      <c r="C47">
        <v>281509.30499999999</v>
      </c>
      <c r="D47">
        <v>104.123</v>
      </c>
      <c r="E47" t="s">
        <v>72</v>
      </c>
    </row>
    <row r="48" spans="1:5">
      <c r="A48" t="s">
        <v>162</v>
      </c>
      <c r="B48">
        <v>3971365.6919999998</v>
      </c>
      <c r="C48">
        <v>286780.32400000002</v>
      </c>
      <c r="D48">
        <v>83.869</v>
      </c>
      <c r="E48" t="s">
        <v>318</v>
      </c>
    </row>
    <row r="49" spans="1:5">
      <c r="A49" t="s">
        <v>56</v>
      </c>
      <c r="B49">
        <v>4043755.9840000002</v>
      </c>
      <c r="C49">
        <v>343395.27500000002</v>
      </c>
      <c r="D49">
        <v>140.964</v>
      </c>
      <c r="E49" t="s">
        <v>250</v>
      </c>
    </row>
    <row r="50" spans="1:5">
      <c r="A50" t="s">
        <v>56</v>
      </c>
      <c r="B50">
        <v>4012062.5260000001</v>
      </c>
      <c r="C50">
        <v>271709.62699999998</v>
      </c>
      <c r="D50">
        <v>83.284000000000006</v>
      </c>
      <c r="E50" t="s">
        <v>56</v>
      </c>
    </row>
    <row r="51" spans="1:5">
      <c r="A51" t="s">
        <v>161</v>
      </c>
      <c r="B51">
        <v>3973971.2310000001</v>
      </c>
      <c r="C51">
        <v>298681.56099999999</v>
      </c>
      <c r="D51">
        <v>102.855</v>
      </c>
      <c r="E51" t="s">
        <v>317</v>
      </c>
    </row>
    <row r="52" spans="1:5">
      <c r="A52" t="s">
        <v>71</v>
      </c>
      <c r="B52">
        <v>3963506.5649999999</v>
      </c>
      <c r="C52">
        <v>338849.13299999997</v>
      </c>
      <c r="D52">
        <v>140.239</v>
      </c>
      <c r="E52" t="s">
        <v>71</v>
      </c>
    </row>
    <row r="53" spans="1:5">
      <c r="A53" t="s">
        <v>70</v>
      </c>
      <c r="B53">
        <v>3967266.6179999998</v>
      </c>
      <c r="C53">
        <v>327135.94799999997</v>
      </c>
      <c r="D53">
        <v>110.173</v>
      </c>
      <c r="E53" t="s">
        <v>70</v>
      </c>
    </row>
    <row r="54" spans="1:5">
      <c r="A54" t="s">
        <v>160</v>
      </c>
      <c r="B54">
        <v>3981988.9410000001</v>
      </c>
      <c r="C54">
        <v>308979.95400000003</v>
      </c>
      <c r="D54">
        <v>90.349000000000004</v>
      </c>
      <c r="E54" t="s">
        <v>316</v>
      </c>
    </row>
    <row r="55" spans="1:5">
      <c r="A55" t="s">
        <v>159</v>
      </c>
      <c r="B55">
        <v>3981889.7889999999</v>
      </c>
      <c r="C55">
        <v>324883.08100000001</v>
      </c>
      <c r="D55">
        <v>114.191</v>
      </c>
      <c r="E55" t="s">
        <v>315</v>
      </c>
    </row>
    <row r="56" spans="1:5">
      <c r="A56" t="s">
        <v>158</v>
      </c>
      <c r="B56">
        <v>3988172.53</v>
      </c>
      <c r="C56">
        <v>337143.88</v>
      </c>
      <c r="D56">
        <v>121.411</v>
      </c>
      <c r="E56" t="s">
        <v>314</v>
      </c>
    </row>
    <row r="57" spans="1:5">
      <c r="A57" t="s">
        <v>157</v>
      </c>
      <c r="B57">
        <v>3985583.517</v>
      </c>
      <c r="C57">
        <v>349059.70199999999</v>
      </c>
      <c r="D57">
        <v>114.038</v>
      </c>
      <c r="E57" t="s">
        <v>313</v>
      </c>
    </row>
    <row r="58" spans="1:5">
      <c r="A58" t="s">
        <v>69</v>
      </c>
      <c r="B58">
        <v>3913981.45</v>
      </c>
      <c r="C58">
        <v>354538.65100000001</v>
      </c>
      <c r="D58">
        <v>138.286</v>
      </c>
      <c r="E58" t="s">
        <v>269</v>
      </c>
    </row>
    <row r="59" spans="1:5">
      <c r="A59" t="s">
        <v>69</v>
      </c>
      <c r="B59">
        <v>3995783.4989999998</v>
      </c>
      <c r="C59">
        <v>350797.65600000002</v>
      </c>
      <c r="D59">
        <v>137.61099999999999</v>
      </c>
      <c r="E59" t="s">
        <v>69</v>
      </c>
    </row>
    <row r="60" spans="1:5">
      <c r="A60" t="s">
        <v>68</v>
      </c>
      <c r="B60">
        <v>3933866.4870000002</v>
      </c>
      <c r="C60">
        <v>361680.21899999998</v>
      </c>
      <c r="D60">
        <v>156.05699999999999</v>
      </c>
      <c r="E60" t="s">
        <v>268</v>
      </c>
    </row>
    <row r="61" spans="1:5">
      <c r="A61" t="s">
        <v>68</v>
      </c>
      <c r="B61">
        <v>3997230.156</v>
      </c>
      <c r="C61">
        <v>334246.5</v>
      </c>
      <c r="D61">
        <v>108.271</v>
      </c>
      <c r="E61" t="s">
        <v>68</v>
      </c>
    </row>
    <row r="62" spans="1:5">
      <c r="A62" t="s">
        <v>67</v>
      </c>
      <c r="B62">
        <v>3946196.7519999999</v>
      </c>
      <c r="C62">
        <v>365675.288</v>
      </c>
      <c r="D62">
        <v>159.27699999999999</v>
      </c>
      <c r="E62" t="s">
        <v>267</v>
      </c>
    </row>
    <row r="63" spans="1:5">
      <c r="A63" t="s">
        <v>67</v>
      </c>
      <c r="B63">
        <v>3999819.3689999999</v>
      </c>
      <c r="C63">
        <v>319372.51400000002</v>
      </c>
      <c r="D63">
        <v>110.11799999999999</v>
      </c>
      <c r="E63" t="s">
        <v>67</v>
      </c>
    </row>
    <row r="64" spans="1:5">
      <c r="A64" t="s">
        <v>55</v>
      </c>
      <c r="B64">
        <v>4047970.861</v>
      </c>
      <c r="C64">
        <v>304368.95699999999</v>
      </c>
      <c r="D64">
        <v>112.505</v>
      </c>
      <c r="E64" t="s">
        <v>249</v>
      </c>
    </row>
    <row r="65" spans="1:5">
      <c r="A65" t="s">
        <v>55</v>
      </c>
      <c r="B65">
        <v>4027402.1529999999</v>
      </c>
      <c r="C65">
        <v>278235.14600000001</v>
      </c>
      <c r="D65">
        <v>87.051000000000002</v>
      </c>
      <c r="E65" t="s">
        <v>55</v>
      </c>
    </row>
    <row r="66" spans="1:5">
      <c r="A66" t="s">
        <v>113</v>
      </c>
      <c r="B66">
        <v>3961394.0520000001</v>
      </c>
      <c r="C66">
        <v>361165.06699999998</v>
      </c>
      <c r="D66">
        <v>188.80600000000001</v>
      </c>
      <c r="E66" t="s">
        <v>266</v>
      </c>
    </row>
    <row r="67" spans="1:5">
      <c r="A67" t="s">
        <v>113</v>
      </c>
      <c r="B67">
        <v>3991714.105</v>
      </c>
      <c r="C67">
        <v>309624.22700000001</v>
      </c>
      <c r="D67">
        <v>94.225999999999999</v>
      </c>
      <c r="E67" t="s">
        <v>266</v>
      </c>
    </row>
    <row r="68" spans="1:5">
      <c r="A68" t="s">
        <v>66</v>
      </c>
      <c r="B68">
        <v>3969755.2949999999</v>
      </c>
      <c r="C68">
        <v>350225.87800000003</v>
      </c>
      <c r="D68">
        <v>167.648</v>
      </c>
      <c r="E68" t="s">
        <v>265</v>
      </c>
    </row>
    <row r="69" spans="1:5">
      <c r="A69" t="s">
        <v>66</v>
      </c>
      <c r="B69">
        <v>4004264.196</v>
      </c>
      <c r="C69">
        <v>305686.91600000003</v>
      </c>
      <c r="D69">
        <v>106.235</v>
      </c>
      <c r="E69" t="s">
        <v>66</v>
      </c>
    </row>
    <row r="70" spans="1:5">
      <c r="A70" t="s">
        <v>112</v>
      </c>
      <c r="B70">
        <v>3977871.9759999998</v>
      </c>
      <c r="C70">
        <v>373230.81099999999</v>
      </c>
      <c r="D70">
        <v>141.45599999999999</v>
      </c>
      <c r="E70" t="s">
        <v>264</v>
      </c>
    </row>
    <row r="71" spans="1:5">
      <c r="A71" t="s">
        <v>112</v>
      </c>
      <c r="B71">
        <v>3982839.4720000001</v>
      </c>
      <c r="C71">
        <v>289714.08600000001</v>
      </c>
      <c r="D71">
        <v>95.497</v>
      </c>
      <c r="E71" t="s">
        <v>264</v>
      </c>
    </row>
    <row r="72" spans="1:5">
      <c r="A72" t="s">
        <v>111</v>
      </c>
      <c r="B72">
        <v>3983720.4509999999</v>
      </c>
      <c r="C72">
        <v>358096.71100000001</v>
      </c>
      <c r="D72">
        <v>128.291</v>
      </c>
      <c r="E72" t="s">
        <v>263</v>
      </c>
    </row>
    <row r="73" spans="1:5">
      <c r="A73" t="s">
        <v>111</v>
      </c>
      <c r="B73">
        <v>3989345.13</v>
      </c>
      <c r="C73">
        <v>289214.33799999999</v>
      </c>
      <c r="D73">
        <v>85.816999999999993</v>
      </c>
      <c r="E73" t="s">
        <v>263</v>
      </c>
    </row>
    <row r="74" spans="1:5">
      <c r="A74" t="s">
        <v>65</v>
      </c>
      <c r="B74">
        <v>3990261.8679999998</v>
      </c>
      <c r="C74">
        <v>377117.83100000001</v>
      </c>
      <c r="D74">
        <v>140.93899999999999</v>
      </c>
      <c r="E74" t="s">
        <v>262</v>
      </c>
    </row>
    <row r="75" spans="1:5">
      <c r="A75" t="s">
        <v>65</v>
      </c>
      <c r="B75">
        <v>3999997.6609999998</v>
      </c>
      <c r="C75">
        <v>294580.30699999997</v>
      </c>
      <c r="D75">
        <v>103.44</v>
      </c>
      <c r="E75" t="s">
        <v>65</v>
      </c>
    </row>
    <row r="76" spans="1:5">
      <c r="A76" t="s">
        <v>64</v>
      </c>
      <c r="B76">
        <v>3993443.767</v>
      </c>
      <c r="C76">
        <v>368027.54599999997</v>
      </c>
      <c r="D76">
        <v>147.25</v>
      </c>
      <c r="E76" t="s">
        <v>261</v>
      </c>
    </row>
    <row r="77" spans="1:5">
      <c r="A77" t="s">
        <v>64</v>
      </c>
      <c r="B77">
        <v>4004929.7370000002</v>
      </c>
      <c r="C77">
        <v>277217.18400000001</v>
      </c>
      <c r="D77">
        <v>82.335999999999999</v>
      </c>
      <c r="E77" t="s">
        <v>64</v>
      </c>
    </row>
    <row r="78" spans="1:5">
      <c r="A78" t="s">
        <v>110</v>
      </c>
      <c r="B78">
        <v>3999895.003</v>
      </c>
      <c r="C78">
        <v>345662.64199999999</v>
      </c>
      <c r="D78">
        <v>142.54900000000001</v>
      </c>
      <c r="E78" t="s">
        <v>260</v>
      </c>
    </row>
    <row r="79" spans="1:5">
      <c r="A79" t="s">
        <v>110</v>
      </c>
      <c r="B79">
        <v>3991973.6510000001</v>
      </c>
      <c r="C79">
        <v>274844.397</v>
      </c>
      <c r="D79">
        <v>83.331999999999994</v>
      </c>
      <c r="E79" t="s">
        <v>260</v>
      </c>
    </row>
    <row r="80" spans="1:5">
      <c r="A80" t="s">
        <v>109</v>
      </c>
      <c r="B80">
        <v>4006933.2340000002</v>
      </c>
      <c r="C80">
        <v>373346.05200000003</v>
      </c>
      <c r="D80">
        <v>160.29</v>
      </c>
      <c r="E80" t="s">
        <v>259</v>
      </c>
    </row>
    <row r="81" spans="1:5">
      <c r="A81" t="s">
        <v>109</v>
      </c>
      <c r="B81">
        <v>3980343.0049999999</v>
      </c>
      <c r="C81">
        <v>278271.11700000003</v>
      </c>
      <c r="D81">
        <v>115.708</v>
      </c>
      <c r="E81" t="s">
        <v>259</v>
      </c>
    </row>
    <row r="82" spans="1:5">
      <c r="A82" t="s">
        <v>108</v>
      </c>
      <c r="B82">
        <v>4009951.1310000001</v>
      </c>
      <c r="C82">
        <v>354721.75599999999</v>
      </c>
      <c r="D82">
        <v>124.11</v>
      </c>
      <c r="E82" t="s">
        <v>258</v>
      </c>
    </row>
    <row r="83" spans="1:5">
      <c r="A83" t="s">
        <v>108</v>
      </c>
      <c r="B83">
        <v>3982131.429</v>
      </c>
      <c r="C83">
        <v>262323.15899999999</v>
      </c>
      <c r="D83">
        <v>79.23</v>
      </c>
      <c r="E83" t="s">
        <v>258</v>
      </c>
    </row>
    <row r="84" spans="1:5">
      <c r="A84" t="s">
        <v>63</v>
      </c>
      <c r="B84">
        <v>4002968.264</v>
      </c>
      <c r="C84">
        <v>337927.239</v>
      </c>
      <c r="D84">
        <v>129.60499999999999</v>
      </c>
      <c r="E84" t="s">
        <v>257</v>
      </c>
    </row>
    <row r="85" spans="1:5">
      <c r="A85" t="s">
        <v>63</v>
      </c>
      <c r="B85">
        <v>3997234.531</v>
      </c>
      <c r="C85">
        <v>267044.12800000003</v>
      </c>
      <c r="D85">
        <v>89.435000000000002</v>
      </c>
      <c r="E85" t="s">
        <v>63</v>
      </c>
    </row>
    <row r="86" spans="1:5">
      <c r="A86" t="s">
        <v>54</v>
      </c>
      <c r="B86">
        <v>4049907.64</v>
      </c>
      <c r="C86">
        <v>289945.98499999999</v>
      </c>
      <c r="D86">
        <v>89.367000000000004</v>
      </c>
      <c r="E86" t="s">
        <v>248</v>
      </c>
    </row>
    <row r="87" spans="1:5">
      <c r="A87" t="s">
        <v>54</v>
      </c>
      <c r="B87">
        <v>4041087.1519999998</v>
      </c>
      <c r="C87">
        <v>276103.32699999999</v>
      </c>
      <c r="D87">
        <v>91.183999999999997</v>
      </c>
      <c r="E87" t="s">
        <v>54</v>
      </c>
    </row>
    <row r="88" spans="1:5">
      <c r="A88" t="s">
        <v>122</v>
      </c>
      <c r="B88">
        <v>4017498.35</v>
      </c>
      <c r="C88">
        <v>351847.31300000002</v>
      </c>
      <c r="D88">
        <v>161.613</v>
      </c>
      <c r="E88" t="s">
        <v>278</v>
      </c>
    </row>
    <row r="89" spans="1:5">
      <c r="A89" t="s">
        <v>122</v>
      </c>
      <c r="B89">
        <v>3923050.0049999999</v>
      </c>
      <c r="C89">
        <v>339435.16600000003</v>
      </c>
      <c r="D89">
        <v>142.49100000000001</v>
      </c>
      <c r="E89" t="s">
        <v>122</v>
      </c>
    </row>
    <row r="90" spans="1:5">
      <c r="A90" t="s">
        <v>121</v>
      </c>
      <c r="B90">
        <v>4017493.6609999998</v>
      </c>
      <c r="C90">
        <v>333407.27100000001</v>
      </c>
      <c r="D90">
        <v>105.673</v>
      </c>
      <c r="E90" t="s">
        <v>277</v>
      </c>
    </row>
    <row r="91" spans="1:5">
      <c r="A91" t="s">
        <v>120</v>
      </c>
      <c r="B91">
        <v>4027056.977</v>
      </c>
      <c r="C91">
        <v>342845.68400000001</v>
      </c>
      <c r="D91">
        <v>116.24</v>
      </c>
      <c r="E91" t="s">
        <v>276</v>
      </c>
    </row>
    <row r="92" spans="1:5">
      <c r="A92" t="s">
        <v>120</v>
      </c>
      <c r="B92">
        <v>3904903.5959999999</v>
      </c>
      <c r="C92">
        <v>338661.38</v>
      </c>
      <c r="D92">
        <v>169.83500000000001</v>
      </c>
      <c r="E92" t="s">
        <v>120</v>
      </c>
    </row>
    <row r="93" spans="1:5">
      <c r="A93" t="s">
        <v>205</v>
      </c>
      <c r="B93">
        <v>4040290.702</v>
      </c>
      <c r="C93">
        <v>306081.41499999998</v>
      </c>
      <c r="D93">
        <v>116.89700000000001</v>
      </c>
      <c r="E93" t="s">
        <v>205</v>
      </c>
    </row>
    <row r="94" spans="1:5">
      <c r="A94" t="s">
        <v>204</v>
      </c>
      <c r="B94">
        <v>4040911.9739999999</v>
      </c>
      <c r="C94">
        <v>287871.85600000003</v>
      </c>
      <c r="D94">
        <v>88.352999999999994</v>
      </c>
      <c r="E94" t="s">
        <v>204</v>
      </c>
    </row>
    <row r="95" spans="1:5">
      <c r="A95" t="s">
        <v>203</v>
      </c>
      <c r="B95">
        <v>4033284.8990000002</v>
      </c>
      <c r="C95">
        <v>277782.85499999998</v>
      </c>
      <c r="D95">
        <v>90.239000000000004</v>
      </c>
      <c r="E95" t="s">
        <v>203</v>
      </c>
    </row>
    <row r="96" spans="1:5">
      <c r="A96" t="s">
        <v>202</v>
      </c>
      <c r="B96">
        <v>4023129.3029999998</v>
      </c>
      <c r="C96">
        <v>269584.11200000002</v>
      </c>
      <c r="D96">
        <v>84.991</v>
      </c>
      <c r="E96" t="s">
        <v>202</v>
      </c>
    </row>
    <row r="97" spans="1:5">
      <c r="A97" t="s">
        <v>201</v>
      </c>
      <c r="B97">
        <v>4030497.281</v>
      </c>
      <c r="C97">
        <v>296073.266</v>
      </c>
      <c r="D97">
        <v>135.08500000000001</v>
      </c>
      <c r="E97" t="s">
        <v>201</v>
      </c>
    </row>
    <row r="98" spans="1:5">
      <c r="A98" t="s">
        <v>200</v>
      </c>
      <c r="B98">
        <v>4032248.108</v>
      </c>
      <c r="C98">
        <v>309404.61099999998</v>
      </c>
      <c r="D98">
        <v>110.85899999999999</v>
      </c>
      <c r="E98" t="s">
        <v>200</v>
      </c>
    </row>
    <row r="99" spans="1:5">
      <c r="A99" t="s">
        <v>119</v>
      </c>
      <c r="B99">
        <v>4030264.4040000001</v>
      </c>
      <c r="C99">
        <v>365350.03499999997</v>
      </c>
      <c r="D99">
        <v>140.21799999999999</v>
      </c>
      <c r="E99" t="s">
        <v>275</v>
      </c>
    </row>
    <row r="100" spans="1:5">
      <c r="A100" t="s">
        <v>119</v>
      </c>
      <c r="B100">
        <v>3909359.1830000002</v>
      </c>
      <c r="C100">
        <v>344465.95899999997</v>
      </c>
      <c r="D100">
        <v>195.542</v>
      </c>
      <c r="E100" t="s">
        <v>119</v>
      </c>
    </row>
    <row r="101" spans="1:5">
      <c r="A101" t="s">
        <v>199</v>
      </c>
      <c r="B101">
        <v>4037141.0959999999</v>
      </c>
      <c r="C101">
        <v>323924.27500000002</v>
      </c>
      <c r="D101">
        <v>100.913</v>
      </c>
      <c r="E101" t="s">
        <v>199</v>
      </c>
    </row>
    <row r="102" spans="1:5">
      <c r="A102" t="s">
        <v>198</v>
      </c>
      <c r="B102">
        <v>4031570.6209999998</v>
      </c>
      <c r="C102">
        <v>333509.70600000001</v>
      </c>
      <c r="D102">
        <v>104.696</v>
      </c>
      <c r="E102" t="s">
        <v>198</v>
      </c>
    </row>
    <row r="103" spans="1:5">
      <c r="A103" t="s">
        <v>197</v>
      </c>
      <c r="B103">
        <v>4030481.3280000002</v>
      </c>
      <c r="C103">
        <v>320778.45899999997</v>
      </c>
      <c r="D103">
        <v>92.073999999999998</v>
      </c>
      <c r="E103" t="s">
        <v>197</v>
      </c>
    </row>
    <row r="104" spans="1:5">
      <c r="A104" t="s">
        <v>196</v>
      </c>
      <c r="B104">
        <v>4021877.7119999998</v>
      </c>
      <c r="C104">
        <v>320101.89</v>
      </c>
      <c r="D104">
        <v>112.849</v>
      </c>
      <c r="E104" t="s">
        <v>196</v>
      </c>
    </row>
    <row r="105" spans="1:5">
      <c r="A105" t="s">
        <v>195</v>
      </c>
      <c r="B105">
        <v>4016504.284</v>
      </c>
      <c r="C105">
        <v>305423.58500000002</v>
      </c>
      <c r="D105">
        <v>87.828000000000003</v>
      </c>
      <c r="E105" t="s">
        <v>195</v>
      </c>
    </row>
    <row r="106" spans="1:5">
      <c r="A106" t="s">
        <v>194</v>
      </c>
      <c r="B106">
        <v>4012667.963</v>
      </c>
      <c r="C106">
        <v>290103.63299999997</v>
      </c>
      <c r="D106">
        <v>97.596999999999994</v>
      </c>
      <c r="E106" t="s">
        <v>194</v>
      </c>
    </row>
    <row r="107" spans="1:5">
      <c r="A107" t="s">
        <v>193</v>
      </c>
      <c r="B107">
        <v>4018351.6869999999</v>
      </c>
      <c r="C107">
        <v>282349.93199999997</v>
      </c>
      <c r="D107">
        <v>85.444999999999993</v>
      </c>
      <c r="E107" t="s">
        <v>193</v>
      </c>
    </row>
    <row r="108" spans="1:5">
      <c r="A108" t="s">
        <v>192</v>
      </c>
      <c r="B108">
        <v>4004183.6490000002</v>
      </c>
      <c r="C108">
        <v>265228.27600000001</v>
      </c>
      <c r="D108">
        <v>81.216999999999999</v>
      </c>
      <c r="E108" t="s">
        <v>334</v>
      </c>
    </row>
    <row r="109" spans="1:5">
      <c r="A109" t="s">
        <v>191</v>
      </c>
      <c r="B109">
        <v>3998797.1639999999</v>
      </c>
      <c r="C109">
        <v>278870.79300000001</v>
      </c>
      <c r="D109">
        <v>145.72200000000001</v>
      </c>
      <c r="E109" t="s">
        <v>191</v>
      </c>
    </row>
    <row r="110" spans="1:5">
      <c r="A110" t="s">
        <v>190</v>
      </c>
      <c r="B110">
        <v>4000906.0010000002</v>
      </c>
      <c r="C110">
        <v>284372.245</v>
      </c>
      <c r="D110">
        <v>141.01900000000001</v>
      </c>
      <c r="E110" t="s">
        <v>190</v>
      </c>
    </row>
    <row r="111" spans="1:5">
      <c r="A111" t="s">
        <v>118</v>
      </c>
      <c r="B111">
        <v>4028824.7650000001</v>
      </c>
      <c r="C111">
        <v>379807.96299999999</v>
      </c>
      <c r="D111">
        <v>181.26</v>
      </c>
      <c r="E111" t="s">
        <v>274</v>
      </c>
    </row>
    <row r="112" spans="1:5">
      <c r="A112" t="s">
        <v>118</v>
      </c>
      <c r="B112">
        <v>3918967.2930000001</v>
      </c>
      <c r="C112">
        <v>358457.16200000001</v>
      </c>
      <c r="D112">
        <v>130.14400000000001</v>
      </c>
      <c r="E112" t="s">
        <v>118</v>
      </c>
    </row>
    <row r="113" spans="1:5">
      <c r="A113" t="s">
        <v>189</v>
      </c>
      <c r="B113">
        <v>4005565.5359999998</v>
      </c>
      <c r="C113">
        <v>297363.30800000002</v>
      </c>
      <c r="D113">
        <v>94.004000000000005</v>
      </c>
      <c r="E113" t="s">
        <v>189</v>
      </c>
    </row>
    <row r="114" spans="1:5">
      <c r="A114" t="s">
        <v>188</v>
      </c>
      <c r="B114">
        <v>4008496.8569999998</v>
      </c>
      <c r="C114">
        <v>319839.84399999998</v>
      </c>
      <c r="D114">
        <v>89.912999999999997</v>
      </c>
      <c r="E114" t="s">
        <v>188</v>
      </c>
    </row>
    <row r="115" spans="1:5">
      <c r="A115" t="s">
        <v>187</v>
      </c>
      <c r="B115">
        <v>3998073.5529999998</v>
      </c>
      <c r="C115">
        <v>313087.65100000001</v>
      </c>
      <c r="D115">
        <v>102.319</v>
      </c>
      <c r="E115" t="s">
        <v>187</v>
      </c>
    </row>
    <row r="116" spans="1:5">
      <c r="A116" t="s">
        <v>186</v>
      </c>
      <c r="B116">
        <v>3998758.0789999999</v>
      </c>
      <c r="C116">
        <v>326631.43800000002</v>
      </c>
      <c r="D116">
        <v>122.883</v>
      </c>
      <c r="E116" t="s">
        <v>186</v>
      </c>
    </row>
    <row r="117" spans="1:5">
      <c r="A117" t="s">
        <v>185</v>
      </c>
      <c r="B117">
        <v>3990518.67</v>
      </c>
      <c r="C117">
        <v>330329.51699999999</v>
      </c>
      <c r="D117">
        <v>107.354</v>
      </c>
      <c r="E117" t="s">
        <v>333</v>
      </c>
    </row>
    <row r="118" spans="1:5">
      <c r="A118" t="s">
        <v>184</v>
      </c>
      <c r="B118">
        <v>3990049.2829999998</v>
      </c>
      <c r="C118">
        <v>321786.34999999998</v>
      </c>
      <c r="D118">
        <v>109.804</v>
      </c>
      <c r="E118" t="s">
        <v>332</v>
      </c>
    </row>
    <row r="119" spans="1:5">
      <c r="A119" t="s">
        <v>183</v>
      </c>
      <c r="B119">
        <v>3995869.9509999999</v>
      </c>
      <c r="C119">
        <v>297725.08</v>
      </c>
      <c r="D119">
        <v>93.856999999999999</v>
      </c>
      <c r="E119" t="s">
        <v>183</v>
      </c>
    </row>
    <row r="120" spans="1:5">
      <c r="A120" t="s">
        <v>182</v>
      </c>
      <c r="B120">
        <v>3990629.2579999999</v>
      </c>
      <c r="C120">
        <v>269390.78100000002</v>
      </c>
      <c r="D120">
        <v>79.781999999999996</v>
      </c>
      <c r="E120" t="s">
        <v>331</v>
      </c>
    </row>
    <row r="121" spans="1:5">
      <c r="A121" t="s">
        <v>181</v>
      </c>
      <c r="B121">
        <v>3987804.719</v>
      </c>
      <c r="C121">
        <v>258943.20300000001</v>
      </c>
      <c r="D121">
        <v>79.430999999999997</v>
      </c>
      <c r="E121" t="s">
        <v>330</v>
      </c>
    </row>
    <row r="122" spans="1:5">
      <c r="A122" t="s">
        <v>180</v>
      </c>
      <c r="B122">
        <v>3978071.2080000001</v>
      </c>
      <c r="C122">
        <v>264390.25199999998</v>
      </c>
      <c r="D122">
        <v>79.201999999999998</v>
      </c>
      <c r="E122" t="s">
        <v>329</v>
      </c>
    </row>
    <row r="123" spans="1:5">
      <c r="A123" t="s">
        <v>117</v>
      </c>
      <c r="B123">
        <v>4043417.818</v>
      </c>
      <c r="C123">
        <v>361257.75900000002</v>
      </c>
      <c r="D123">
        <v>169.73699999999999</v>
      </c>
      <c r="E123" t="s">
        <v>273</v>
      </c>
    </row>
    <row r="124" spans="1:5">
      <c r="A124" t="s">
        <v>117</v>
      </c>
      <c r="B124">
        <v>3922495.3909999998</v>
      </c>
      <c r="C124">
        <v>365378.91800000001</v>
      </c>
      <c r="D124">
        <v>171.42</v>
      </c>
      <c r="E124" t="s">
        <v>117</v>
      </c>
    </row>
    <row r="125" spans="1:5">
      <c r="A125" t="s">
        <v>179</v>
      </c>
      <c r="B125">
        <v>3984207.1269999999</v>
      </c>
      <c r="C125">
        <v>271267.47399999999</v>
      </c>
      <c r="D125">
        <v>79.046999999999997</v>
      </c>
      <c r="E125" t="s">
        <v>328</v>
      </c>
    </row>
    <row r="126" spans="1:5">
      <c r="A126" t="s">
        <v>178</v>
      </c>
      <c r="B126">
        <v>3978345.827</v>
      </c>
      <c r="C126">
        <v>287604.35600000003</v>
      </c>
      <c r="D126">
        <v>91.897000000000006</v>
      </c>
      <c r="E126" t="s">
        <v>327</v>
      </c>
    </row>
    <row r="127" spans="1:5">
      <c r="A127" t="s">
        <v>177</v>
      </c>
      <c r="B127">
        <v>3983260.639</v>
      </c>
      <c r="C127">
        <v>299977.35100000002</v>
      </c>
      <c r="D127">
        <v>83.68</v>
      </c>
      <c r="E127" t="s">
        <v>326</v>
      </c>
    </row>
    <row r="128" spans="1:5">
      <c r="A128" t="s">
        <v>176</v>
      </c>
      <c r="B128">
        <v>3974315.3470000001</v>
      </c>
      <c r="C128">
        <v>319582.84999999998</v>
      </c>
      <c r="D128">
        <v>99.783000000000001</v>
      </c>
      <c r="E128" t="s">
        <v>325</v>
      </c>
    </row>
    <row r="129" spans="1:5">
      <c r="A129" t="s">
        <v>175</v>
      </c>
      <c r="B129">
        <v>3982781.2820000001</v>
      </c>
      <c r="C129">
        <v>331802.62400000001</v>
      </c>
      <c r="D129">
        <v>115.163</v>
      </c>
      <c r="E129" t="s">
        <v>324</v>
      </c>
    </row>
    <row r="130" spans="1:5">
      <c r="A130" t="s">
        <v>174</v>
      </c>
      <c r="B130">
        <v>3985238.5660000001</v>
      </c>
      <c r="C130">
        <v>342517.96500000003</v>
      </c>
      <c r="D130">
        <v>145.94800000000001</v>
      </c>
      <c r="E130" t="s">
        <v>323</v>
      </c>
    </row>
    <row r="131" spans="1:5">
      <c r="A131" t="s">
        <v>173</v>
      </c>
      <c r="B131">
        <v>3991404.83</v>
      </c>
      <c r="C131">
        <v>346786.06800000003</v>
      </c>
      <c r="D131">
        <v>116.63500000000001</v>
      </c>
      <c r="E131" t="s">
        <v>322</v>
      </c>
    </row>
    <row r="132" spans="1:5">
      <c r="A132" t="s">
        <v>172</v>
      </c>
      <c r="B132">
        <v>3990613.3990000002</v>
      </c>
      <c r="C132">
        <v>354680.04200000002</v>
      </c>
      <c r="D132">
        <v>113.41</v>
      </c>
      <c r="E132" t="s">
        <v>321</v>
      </c>
    </row>
    <row r="133" spans="1:5">
      <c r="A133" t="s">
        <v>171</v>
      </c>
      <c r="B133">
        <v>3980306.4980000001</v>
      </c>
      <c r="C133">
        <v>343088.755</v>
      </c>
      <c r="D133">
        <v>114.636</v>
      </c>
      <c r="E133" t="s">
        <v>320</v>
      </c>
    </row>
    <row r="134" spans="1:5">
      <c r="A134" t="s">
        <v>170</v>
      </c>
      <c r="B134">
        <v>3973410.3220000002</v>
      </c>
      <c r="C134">
        <v>336500.141</v>
      </c>
      <c r="D134">
        <v>109.32599999999999</v>
      </c>
      <c r="E134" t="s">
        <v>319</v>
      </c>
    </row>
    <row r="135" spans="1:5">
      <c r="A135" t="s">
        <v>116</v>
      </c>
      <c r="B135">
        <v>4038288.65</v>
      </c>
      <c r="C135">
        <v>346717.46299999999</v>
      </c>
      <c r="D135">
        <v>136.38300000000001</v>
      </c>
      <c r="E135" t="s">
        <v>272</v>
      </c>
    </row>
    <row r="136" spans="1:5">
      <c r="A136" t="s">
        <v>116</v>
      </c>
      <c r="B136">
        <v>3928222.3130000001</v>
      </c>
      <c r="C136">
        <v>369155.84700000001</v>
      </c>
      <c r="D136">
        <v>193.036</v>
      </c>
      <c r="E136" t="s">
        <v>272</v>
      </c>
    </row>
    <row r="137" spans="1:5">
      <c r="A137" t="s">
        <v>169</v>
      </c>
      <c r="B137">
        <v>3967520.4079999998</v>
      </c>
      <c r="C137">
        <v>312219.25199999998</v>
      </c>
      <c r="D137">
        <v>99.367999999999995</v>
      </c>
      <c r="E137" t="s">
        <v>169</v>
      </c>
    </row>
    <row r="138" spans="1:5">
      <c r="A138" t="s">
        <v>168</v>
      </c>
      <c r="B138">
        <v>3968614.0010000002</v>
      </c>
      <c r="C138">
        <v>293676.78000000003</v>
      </c>
      <c r="D138">
        <v>114.358</v>
      </c>
      <c r="E138" t="s">
        <v>168</v>
      </c>
    </row>
    <row r="139" spans="1:5">
      <c r="A139" t="s">
        <v>167</v>
      </c>
      <c r="B139">
        <v>3965493.2390000001</v>
      </c>
      <c r="C139">
        <v>282684.5</v>
      </c>
      <c r="D139">
        <v>121.56699999999999</v>
      </c>
      <c r="E139" t="s">
        <v>167</v>
      </c>
    </row>
    <row r="140" spans="1:5">
      <c r="A140" t="s">
        <v>166</v>
      </c>
      <c r="B140">
        <v>3950430.503</v>
      </c>
      <c r="C140">
        <v>280092.40299999999</v>
      </c>
      <c r="D140">
        <v>95.563999999999993</v>
      </c>
      <c r="E140" t="s">
        <v>166</v>
      </c>
    </row>
    <row r="141" spans="1:5">
      <c r="A141" t="s">
        <v>165</v>
      </c>
      <c r="B141">
        <v>3959490.9890000001</v>
      </c>
      <c r="C141">
        <v>290491.54100000003</v>
      </c>
      <c r="D141">
        <v>86.798000000000002</v>
      </c>
      <c r="E141" t="s">
        <v>165</v>
      </c>
    </row>
    <row r="142" spans="1:5">
      <c r="A142" t="s">
        <v>164</v>
      </c>
      <c r="B142">
        <v>3954842.27</v>
      </c>
      <c r="C142">
        <v>311510.78100000002</v>
      </c>
      <c r="D142">
        <v>107.03700000000001</v>
      </c>
      <c r="E142" t="s">
        <v>164</v>
      </c>
    </row>
    <row r="143" spans="1:5">
      <c r="A143" t="s">
        <v>163</v>
      </c>
      <c r="B143">
        <v>3954482.0610000002</v>
      </c>
      <c r="C143">
        <v>326687.62</v>
      </c>
      <c r="D143">
        <v>130.38499999999999</v>
      </c>
      <c r="E143" t="s">
        <v>163</v>
      </c>
    </row>
    <row r="144" spans="1:5">
      <c r="A144" t="s">
        <v>135</v>
      </c>
      <c r="B144">
        <v>3910737.8709999998</v>
      </c>
      <c r="C144">
        <v>359178.734</v>
      </c>
      <c r="D144">
        <v>170.31399999999999</v>
      </c>
      <c r="E144" t="s">
        <v>291</v>
      </c>
    </row>
    <row r="145" spans="1:5">
      <c r="A145" t="s">
        <v>135</v>
      </c>
      <c r="B145">
        <v>3959437.4739999999</v>
      </c>
      <c r="C145">
        <v>342858.48200000002</v>
      </c>
      <c r="D145">
        <v>116.52200000000001</v>
      </c>
      <c r="E145" t="s">
        <v>135</v>
      </c>
    </row>
    <row r="146" spans="1:5">
      <c r="A146" t="s">
        <v>134</v>
      </c>
      <c r="B146">
        <v>3941261.9739999999</v>
      </c>
      <c r="C146">
        <v>361687.86200000002</v>
      </c>
      <c r="D146">
        <v>129.44200000000001</v>
      </c>
      <c r="E146" t="s">
        <v>290</v>
      </c>
    </row>
    <row r="147" spans="1:5">
      <c r="A147" t="s">
        <v>134</v>
      </c>
      <c r="B147">
        <v>3953796.5</v>
      </c>
      <c r="C147">
        <v>352076.72700000001</v>
      </c>
      <c r="D147">
        <v>169.62799999999999</v>
      </c>
      <c r="E147" t="s">
        <v>134</v>
      </c>
    </row>
    <row r="148" spans="1:5">
      <c r="A148" t="s">
        <v>133</v>
      </c>
      <c r="B148">
        <v>3948127.949</v>
      </c>
      <c r="C148">
        <v>358440.12300000002</v>
      </c>
      <c r="D148">
        <v>160.62</v>
      </c>
      <c r="E148" t="s">
        <v>289</v>
      </c>
    </row>
    <row r="149" spans="1:5">
      <c r="A149" t="s">
        <v>133</v>
      </c>
      <c r="B149">
        <v>3948520.5109999999</v>
      </c>
      <c r="C149">
        <v>336948.37699999998</v>
      </c>
      <c r="D149">
        <v>148.255</v>
      </c>
      <c r="E149" t="s">
        <v>133</v>
      </c>
    </row>
    <row r="150" spans="1:5">
      <c r="A150" t="s">
        <v>115</v>
      </c>
      <c r="B150">
        <v>4043378.7969999998</v>
      </c>
      <c r="C150">
        <v>330471.15299999999</v>
      </c>
      <c r="D150">
        <v>125.883</v>
      </c>
      <c r="E150" t="s">
        <v>271</v>
      </c>
    </row>
    <row r="151" spans="1:5">
      <c r="A151" t="s">
        <v>115</v>
      </c>
      <c r="B151">
        <v>3921069.5869999998</v>
      </c>
      <c r="C151">
        <v>375551.88099999999</v>
      </c>
      <c r="D151">
        <v>127.023</v>
      </c>
      <c r="E151" t="s">
        <v>115</v>
      </c>
    </row>
    <row r="152" spans="1:5">
      <c r="A152" t="s">
        <v>132</v>
      </c>
      <c r="B152">
        <v>3955372.9079999998</v>
      </c>
      <c r="C152">
        <v>365960.522</v>
      </c>
      <c r="D152">
        <v>153.56299999999999</v>
      </c>
      <c r="E152" t="s">
        <v>288</v>
      </c>
    </row>
    <row r="153" spans="1:5">
      <c r="A153" t="s">
        <v>132</v>
      </c>
      <c r="B153">
        <v>3944066.2549999999</v>
      </c>
      <c r="C153">
        <v>320990.49099999998</v>
      </c>
      <c r="D153">
        <v>128.41900000000001</v>
      </c>
      <c r="E153" t="s">
        <v>132</v>
      </c>
    </row>
    <row r="154" spans="1:5">
      <c r="A154" t="s">
        <v>131</v>
      </c>
      <c r="B154">
        <v>3971245.3560000001</v>
      </c>
      <c r="C154">
        <v>357881.82299999997</v>
      </c>
      <c r="D154">
        <v>138.358</v>
      </c>
      <c r="E154" t="s">
        <v>287</v>
      </c>
    </row>
    <row r="155" spans="1:5">
      <c r="A155" t="s">
        <v>131</v>
      </c>
      <c r="B155">
        <v>3944235.2769999998</v>
      </c>
      <c r="C155">
        <v>302542.19300000003</v>
      </c>
      <c r="D155">
        <v>115.483</v>
      </c>
      <c r="E155" t="s">
        <v>131</v>
      </c>
    </row>
    <row r="156" spans="1:5">
      <c r="A156" t="s">
        <v>130</v>
      </c>
      <c r="B156">
        <v>3981010.6230000001</v>
      </c>
      <c r="C156">
        <v>364344.79800000001</v>
      </c>
      <c r="D156">
        <v>128.661</v>
      </c>
      <c r="E156" t="s">
        <v>286</v>
      </c>
    </row>
    <row r="157" spans="1:5">
      <c r="A157" t="s">
        <v>130</v>
      </c>
      <c r="B157">
        <v>3940910.2149999999</v>
      </c>
      <c r="C157">
        <v>284565.91600000003</v>
      </c>
      <c r="D157">
        <v>108.652</v>
      </c>
      <c r="E157" t="s">
        <v>130</v>
      </c>
    </row>
    <row r="158" spans="1:5">
      <c r="A158" t="s">
        <v>129</v>
      </c>
      <c r="B158">
        <v>3987469.15</v>
      </c>
      <c r="C158">
        <v>370400.87800000003</v>
      </c>
      <c r="D158">
        <v>134.77699999999999</v>
      </c>
      <c r="E158" t="s">
        <v>285</v>
      </c>
    </row>
    <row r="159" spans="1:5">
      <c r="A159" t="s">
        <v>129</v>
      </c>
      <c r="B159">
        <v>3921870.0240000002</v>
      </c>
      <c r="C159">
        <v>278756.98</v>
      </c>
      <c r="D159">
        <v>104.473</v>
      </c>
      <c r="E159" t="s">
        <v>129</v>
      </c>
    </row>
    <row r="160" spans="1:5">
      <c r="A160" t="s">
        <v>128</v>
      </c>
      <c r="B160">
        <v>3995244.4479999999</v>
      </c>
      <c r="C160">
        <v>360206.42800000001</v>
      </c>
      <c r="D160">
        <v>110.044</v>
      </c>
      <c r="E160" t="s">
        <v>284</v>
      </c>
    </row>
    <row r="161" spans="1:5">
      <c r="A161" t="s">
        <v>128</v>
      </c>
      <c r="B161">
        <v>3924454.145</v>
      </c>
      <c r="C161">
        <v>306517.82699999999</v>
      </c>
      <c r="D161">
        <v>132.44499999999999</v>
      </c>
      <c r="E161" t="s">
        <v>128</v>
      </c>
    </row>
    <row r="162" spans="1:5">
      <c r="A162" t="s">
        <v>127</v>
      </c>
      <c r="B162">
        <v>3996648.8480000002</v>
      </c>
      <c r="C162">
        <v>379411.701</v>
      </c>
      <c r="D162">
        <v>126.872</v>
      </c>
      <c r="E162" t="s">
        <v>283</v>
      </c>
    </row>
    <row r="163" spans="1:5">
      <c r="A163" t="s">
        <v>127</v>
      </c>
      <c r="B163">
        <v>3932104.8489999999</v>
      </c>
      <c r="C163">
        <v>309570.66800000001</v>
      </c>
      <c r="D163">
        <v>102.44</v>
      </c>
      <c r="E163" t="s">
        <v>127</v>
      </c>
    </row>
    <row r="164" spans="1:5">
      <c r="A164" t="s">
        <v>126</v>
      </c>
      <c r="B164">
        <v>4001587.3569999998</v>
      </c>
      <c r="C164">
        <v>353748.495</v>
      </c>
      <c r="D164">
        <v>112.081</v>
      </c>
      <c r="E164" t="s">
        <v>282</v>
      </c>
    </row>
    <row r="165" spans="1:5">
      <c r="A165" t="s">
        <v>126</v>
      </c>
      <c r="B165">
        <v>3926863.9619999998</v>
      </c>
      <c r="C165">
        <v>321068.68</v>
      </c>
      <c r="D165">
        <v>146.173</v>
      </c>
      <c r="E165" t="s">
        <v>126</v>
      </c>
    </row>
    <row r="166" spans="1:5">
      <c r="A166" t="s">
        <v>125</v>
      </c>
      <c r="B166">
        <v>4008620.6150000002</v>
      </c>
      <c r="C166">
        <v>343036.17700000003</v>
      </c>
      <c r="D166">
        <v>117.702</v>
      </c>
      <c r="E166" t="s">
        <v>281</v>
      </c>
    </row>
    <row r="167" spans="1:5">
      <c r="A167" t="s">
        <v>125</v>
      </c>
      <c r="B167">
        <v>3927419.6150000002</v>
      </c>
      <c r="C167">
        <v>332790.71399999998</v>
      </c>
      <c r="D167">
        <v>149.30000000000001</v>
      </c>
      <c r="E167" t="s">
        <v>125</v>
      </c>
    </row>
    <row r="168" spans="1:5">
      <c r="A168" t="s">
        <v>124</v>
      </c>
      <c r="B168">
        <v>4008864.861</v>
      </c>
      <c r="C168">
        <v>360744.77100000001</v>
      </c>
      <c r="D168">
        <v>144.852</v>
      </c>
      <c r="E168" t="s">
        <v>280</v>
      </c>
    </row>
    <row r="169" spans="1:5">
      <c r="A169" t="s">
        <v>124</v>
      </c>
      <c r="B169">
        <v>3939078.2719999999</v>
      </c>
      <c r="C169">
        <v>345081.098</v>
      </c>
      <c r="D169">
        <v>115.721</v>
      </c>
      <c r="E169" t="s">
        <v>124</v>
      </c>
    </row>
    <row r="170" spans="1:5">
      <c r="A170" t="s">
        <v>123</v>
      </c>
      <c r="B170">
        <v>4016738.6740000001</v>
      </c>
      <c r="C170">
        <v>375743.96799999999</v>
      </c>
      <c r="D170">
        <v>149.31</v>
      </c>
      <c r="E170" t="s">
        <v>279</v>
      </c>
    </row>
    <row r="171" spans="1:5">
      <c r="A171" t="s">
        <v>123</v>
      </c>
      <c r="B171">
        <v>3924474.7579999999</v>
      </c>
      <c r="C171">
        <v>352455.62300000002</v>
      </c>
      <c r="D171">
        <v>129.63200000000001</v>
      </c>
      <c r="E171" t="s">
        <v>123</v>
      </c>
    </row>
    <row r="172" spans="1:5">
      <c r="A172" t="s">
        <v>114</v>
      </c>
      <c r="B172">
        <v>4045825.5279999999</v>
      </c>
      <c r="C172">
        <v>296343.859</v>
      </c>
      <c r="D172">
        <v>88.808000000000007</v>
      </c>
      <c r="E172" t="s">
        <v>270</v>
      </c>
    </row>
    <row r="173" spans="1:5">
      <c r="A173" t="s">
        <v>114</v>
      </c>
      <c r="B173">
        <v>3916200.6979999999</v>
      </c>
      <c r="C173">
        <v>369265.95</v>
      </c>
      <c r="D173">
        <v>125.572</v>
      </c>
      <c r="E173" t="s">
        <v>114</v>
      </c>
    </row>
    <row r="174" spans="1:5">
      <c r="A174" t="s">
        <v>144</v>
      </c>
      <c r="B174">
        <v>3997503.2420000001</v>
      </c>
      <c r="C174">
        <v>371585.68400000001</v>
      </c>
      <c r="D174">
        <v>151.87200000000001</v>
      </c>
      <c r="E174" t="s">
        <v>300</v>
      </c>
    </row>
    <row r="175" spans="1:5">
      <c r="A175" t="s">
        <v>144</v>
      </c>
      <c r="B175">
        <v>4026663.1880000001</v>
      </c>
      <c r="C175">
        <v>299533.41899999999</v>
      </c>
      <c r="D175">
        <v>140.035</v>
      </c>
      <c r="E175" t="s">
        <v>144</v>
      </c>
    </row>
    <row r="176" spans="1:5">
      <c r="A176" t="s">
        <v>143</v>
      </c>
      <c r="B176">
        <v>3988908.5279999999</v>
      </c>
      <c r="C176">
        <v>362614.67499999999</v>
      </c>
      <c r="D176">
        <v>142.846</v>
      </c>
      <c r="E176" t="s">
        <v>299</v>
      </c>
    </row>
    <row r="177" spans="1:5">
      <c r="A177" t="s">
        <v>143</v>
      </c>
      <c r="B177">
        <v>4026177.7439999999</v>
      </c>
      <c r="C177">
        <v>314587.65899999999</v>
      </c>
      <c r="D177">
        <v>121.134</v>
      </c>
      <c r="E177" t="s">
        <v>143</v>
      </c>
    </row>
    <row r="178" spans="1:5">
      <c r="A178" t="s">
        <v>142</v>
      </c>
      <c r="B178">
        <v>3984265.9389999998</v>
      </c>
      <c r="C178">
        <v>376137.62099999998</v>
      </c>
      <c r="D178">
        <v>119.325</v>
      </c>
      <c r="E178" t="s">
        <v>298</v>
      </c>
    </row>
    <row r="179" spans="1:5">
      <c r="A179" t="s">
        <v>142</v>
      </c>
      <c r="B179">
        <v>4032602.8560000001</v>
      </c>
      <c r="C179">
        <v>302763.10800000001</v>
      </c>
      <c r="D179">
        <v>115.98</v>
      </c>
      <c r="E179" t="s">
        <v>142</v>
      </c>
    </row>
    <row r="180" spans="1:5">
      <c r="A180" t="s">
        <v>245</v>
      </c>
      <c r="B180">
        <v>3917590.6880000001</v>
      </c>
      <c r="C180">
        <v>334903.71799999999</v>
      </c>
      <c r="D180">
        <v>141.06200000000001</v>
      </c>
      <c r="E180" t="s">
        <v>245</v>
      </c>
    </row>
    <row r="181" spans="1:5">
      <c r="A181" t="s">
        <v>244</v>
      </c>
      <c r="B181">
        <v>3918376.1060000001</v>
      </c>
      <c r="C181">
        <v>346279.087</v>
      </c>
      <c r="D181">
        <v>144.85599999999999</v>
      </c>
      <c r="E181" t="s">
        <v>244</v>
      </c>
    </row>
    <row r="182" spans="1:5">
      <c r="A182" t="s">
        <v>141</v>
      </c>
      <c r="B182">
        <v>3979015.4640000002</v>
      </c>
      <c r="C182">
        <v>356518.95899999997</v>
      </c>
      <c r="D182">
        <v>144.06200000000001</v>
      </c>
      <c r="E182" t="s">
        <v>297</v>
      </c>
    </row>
    <row r="183" spans="1:5">
      <c r="A183" t="s">
        <v>141</v>
      </c>
      <c r="B183">
        <v>4034500.267</v>
      </c>
      <c r="C183">
        <v>284824.94</v>
      </c>
      <c r="D183">
        <v>86.447999999999993</v>
      </c>
      <c r="E183" t="s">
        <v>141</v>
      </c>
    </row>
    <row r="184" spans="1:5">
      <c r="A184" t="s">
        <v>243</v>
      </c>
      <c r="B184">
        <v>3922455.8859999999</v>
      </c>
      <c r="C184">
        <v>359008.12400000001</v>
      </c>
      <c r="D184">
        <v>152.82400000000001</v>
      </c>
      <c r="E184" t="s">
        <v>243</v>
      </c>
    </row>
    <row r="185" spans="1:5">
      <c r="A185" t="s">
        <v>242</v>
      </c>
      <c r="B185">
        <v>3924818.37</v>
      </c>
      <c r="C185">
        <v>370028.51899999997</v>
      </c>
      <c r="D185">
        <v>166.46100000000001</v>
      </c>
      <c r="E185" t="s">
        <v>242</v>
      </c>
    </row>
    <row r="186" spans="1:5">
      <c r="A186" t="s">
        <v>241</v>
      </c>
      <c r="B186">
        <v>3929962.1540000001</v>
      </c>
      <c r="C186">
        <v>360127.54800000001</v>
      </c>
      <c r="D186">
        <v>136.39500000000001</v>
      </c>
      <c r="E186" t="s">
        <v>241</v>
      </c>
    </row>
    <row r="187" spans="1:5">
      <c r="A187" t="s">
        <v>240</v>
      </c>
      <c r="B187">
        <v>3934731.1430000002</v>
      </c>
      <c r="C187">
        <v>352735.54499999998</v>
      </c>
      <c r="D187">
        <v>145.61500000000001</v>
      </c>
      <c r="E187" t="s">
        <v>240</v>
      </c>
    </row>
    <row r="188" spans="1:5">
      <c r="A188" t="s">
        <v>239</v>
      </c>
      <c r="B188">
        <v>3929930.747</v>
      </c>
      <c r="C188">
        <v>336714.61099999998</v>
      </c>
      <c r="D188">
        <v>147.77000000000001</v>
      </c>
      <c r="E188" t="s">
        <v>239</v>
      </c>
    </row>
    <row r="189" spans="1:5">
      <c r="A189" t="s">
        <v>238</v>
      </c>
      <c r="B189">
        <v>3932656.4750000001</v>
      </c>
      <c r="C189">
        <v>326711.63500000001</v>
      </c>
      <c r="D189">
        <v>137.78200000000001</v>
      </c>
      <c r="E189" t="s">
        <v>238</v>
      </c>
    </row>
    <row r="190" spans="1:5">
      <c r="A190" t="s">
        <v>237</v>
      </c>
      <c r="B190">
        <v>3931777.736</v>
      </c>
      <c r="C190">
        <v>314343.49099999998</v>
      </c>
      <c r="D190">
        <v>121.637</v>
      </c>
      <c r="E190" t="s">
        <v>237</v>
      </c>
    </row>
    <row r="191" spans="1:5">
      <c r="A191" t="s">
        <v>236</v>
      </c>
      <c r="B191">
        <v>3921770.5669999998</v>
      </c>
      <c r="C191">
        <v>294821.19</v>
      </c>
      <c r="D191">
        <v>119.375</v>
      </c>
      <c r="E191" t="s">
        <v>236</v>
      </c>
    </row>
    <row r="192" spans="1:5">
      <c r="A192" t="s">
        <v>235</v>
      </c>
      <c r="B192">
        <v>3927619.0049999999</v>
      </c>
      <c r="C192">
        <v>290759.19799999997</v>
      </c>
      <c r="D192">
        <v>92.873000000000005</v>
      </c>
      <c r="E192" t="s">
        <v>235</v>
      </c>
    </row>
    <row r="193" spans="1:5">
      <c r="A193" t="s">
        <v>234</v>
      </c>
      <c r="B193">
        <v>3928605.548</v>
      </c>
      <c r="C193">
        <v>276955.66200000001</v>
      </c>
      <c r="D193">
        <v>87.289000000000001</v>
      </c>
      <c r="E193" t="s">
        <v>234</v>
      </c>
    </row>
    <row r="194" spans="1:5">
      <c r="A194" t="s">
        <v>140</v>
      </c>
      <c r="B194">
        <v>3971479.6940000001</v>
      </c>
      <c r="C194">
        <v>365264.31599999999</v>
      </c>
      <c r="D194">
        <v>158.37100000000001</v>
      </c>
      <c r="E194" t="s">
        <v>296</v>
      </c>
    </row>
    <row r="195" spans="1:5">
      <c r="A195" t="s">
        <v>140</v>
      </c>
      <c r="B195">
        <v>4040446.3480000002</v>
      </c>
      <c r="C195">
        <v>295122.24699999997</v>
      </c>
      <c r="D195">
        <v>89.885999999999996</v>
      </c>
      <c r="E195" t="s">
        <v>140</v>
      </c>
    </row>
    <row r="196" spans="1:5">
      <c r="A196" t="s">
        <v>233</v>
      </c>
      <c r="B196">
        <v>3931891.7620000001</v>
      </c>
      <c r="C196">
        <v>278380.12</v>
      </c>
      <c r="D196">
        <v>83.697999999999993</v>
      </c>
      <c r="E196" t="s">
        <v>233</v>
      </c>
    </row>
    <row r="197" spans="1:5">
      <c r="A197" t="s">
        <v>232</v>
      </c>
      <c r="B197">
        <v>3936400.327</v>
      </c>
      <c r="C197">
        <v>284642.37</v>
      </c>
      <c r="D197">
        <v>90.635999999999996</v>
      </c>
      <c r="E197" t="s">
        <v>232</v>
      </c>
    </row>
    <row r="198" spans="1:5">
      <c r="A198" t="s">
        <v>231</v>
      </c>
      <c r="B198">
        <v>3939416.0090000001</v>
      </c>
      <c r="C198">
        <v>275900.636</v>
      </c>
      <c r="D198">
        <v>81.528000000000006</v>
      </c>
      <c r="E198" t="s">
        <v>231</v>
      </c>
    </row>
    <row r="199" spans="1:5">
      <c r="A199" t="s">
        <v>230</v>
      </c>
      <c r="B199">
        <v>3945015.639</v>
      </c>
      <c r="C199">
        <v>286502.85800000001</v>
      </c>
      <c r="D199">
        <v>112.63</v>
      </c>
      <c r="E199" t="s">
        <v>230</v>
      </c>
    </row>
    <row r="200" spans="1:5">
      <c r="A200" t="s">
        <v>229</v>
      </c>
      <c r="B200">
        <v>3938291.7919999999</v>
      </c>
      <c r="C200">
        <v>300343.75300000003</v>
      </c>
      <c r="D200">
        <v>106.69499999999999</v>
      </c>
      <c r="E200" t="s">
        <v>229</v>
      </c>
    </row>
    <row r="201" spans="1:5">
      <c r="A201" t="s">
        <v>228</v>
      </c>
      <c r="B201">
        <v>3939605.3650000002</v>
      </c>
      <c r="C201">
        <v>318451.15700000001</v>
      </c>
      <c r="D201">
        <v>124.977</v>
      </c>
      <c r="E201" t="s">
        <v>228</v>
      </c>
    </row>
    <row r="202" spans="1:5">
      <c r="A202" t="s">
        <v>227</v>
      </c>
      <c r="B202">
        <v>3939514.6830000002</v>
      </c>
      <c r="C202">
        <v>331427.80800000002</v>
      </c>
      <c r="D202">
        <v>115.849</v>
      </c>
      <c r="E202" t="s">
        <v>227</v>
      </c>
    </row>
    <row r="203" spans="1:5">
      <c r="A203" t="s">
        <v>226</v>
      </c>
      <c r="B203">
        <v>3947804.949</v>
      </c>
      <c r="C203">
        <v>349615.88699999999</v>
      </c>
      <c r="D203">
        <v>149.864</v>
      </c>
      <c r="E203" t="s">
        <v>226</v>
      </c>
    </row>
    <row r="204" spans="1:5">
      <c r="A204" t="s">
        <v>225</v>
      </c>
      <c r="B204">
        <v>3951863.5950000002</v>
      </c>
      <c r="C204">
        <v>346089.114</v>
      </c>
      <c r="D204">
        <v>164.745</v>
      </c>
      <c r="E204" t="s">
        <v>225</v>
      </c>
    </row>
    <row r="205" spans="1:5">
      <c r="A205" t="s">
        <v>224</v>
      </c>
      <c r="B205">
        <v>3949782.6009999998</v>
      </c>
      <c r="C205">
        <v>325277.25</v>
      </c>
      <c r="D205">
        <v>131.97300000000001</v>
      </c>
      <c r="E205" t="s">
        <v>224</v>
      </c>
    </row>
    <row r="206" spans="1:5">
      <c r="A206" t="s">
        <v>139</v>
      </c>
      <c r="B206">
        <v>3964501.6540000001</v>
      </c>
      <c r="C206">
        <v>351271.451</v>
      </c>
      <c r="D206">
        <v>145.57</v>
      </c>
      <c r="E206" t="s">
        <v>295</v>
      </c>
    </row>
    <row r="207" spans="1:5">
      <c r="A207" t="s">
        <v>223</v>
      </c>
      <c r="B207">
        <v>3951022.2570000002</v>
      </c>
      <c r="C207">
        <v>309707.38900000002</v>
      </c>
      <c r="D207">
        <v>93.332999999999998</v>
      </c>
      <c r="E207" t="s">
        <v>223</v>
      </c>
    </row>
    <row r="208" spans="1:5">
      <c r="A208" t="s">
        <v>222</v>
      </c>
      <c r="B208">
        <v>3955783.608</v>
      </c>
      <c r="C208">
        <v>287113.36099999998</v>
      </c>
      <c r="D208">
        <v>88.828000000000003</v>
      </c>
      <c r="E208" t="s">
        <v>222</v>
      </c>
    </row>
    <row r="209" spans="1:5">
      <c r="A209" t="s">
        <v>221</v>
      </c>
      <c r="B209">
        <v>3962216.37</v>
      </c>
      <c r="C209">
        <v>296940.92700000003</v>
      </c>
      <c r="D209">
        <v>91.465000000000003</v>
      </c>
      <c r="E209" t="s">
        <v>221</v>
      </c>
    </row>
    <row r="210" spans="1:5">
      <c r="A210" t="s">
        <v>220</v>
      </c>
      <c r="B210">
        <v>3960642.7220000001</v>
      </c>
      <c r="C210">
        <v>308276.70600000001</v>
      </c>
      <c r="D210">
        <v>118.476</v>
      </c>
      <c r="E210" t="s">
        <v>220</v>
      </c>
    </row>
    <row r="211" spans="1:5">
      <c r="A211" t="s">
        <v>219</v>
      </c>
      <c r="B211">
        <v>3962484.3420000002</v>
      </c>
      <c r="C211">
        <v>318542.092</v>
      </c>
      <c r="D211">
        <v>110.935</v>
      </c>
      <c r="E211" t="s">
        <v>219</v>
      </c>
    </row>
    <row r="212" spans="1:5">
      <c r="A212" t="s">
        <v>218</v>
      </c>
      <c r="B212">
        <v>3959102.7510000002</v>
      </c>
      <c r="C212">
        <v>337467.08199999999</v>
      </c>
      <c r="D212">
        <v>120.914</v>
      </c>
      <c r="E212" t="s">
        <v>218</v>
      </c>
    </row>
    <row r="213" spans="1:5">
      <c r="A213" t="s">
        <v>217</v>
      </c>
      <c r="B213">
        <v>3969585.8190000001</v>
      </c>
      <c r="C213">
        <v>336677.136</v>
      </c>
      <c r="D213">
        <v>119.226</v>
      </c>
      <c r="E213" t="s">
        <v>344</v>
      </c>
    </row>
    <row r="214" spans="1:5">
      <c r="A214" t="s">
        <v>216</v>
      </c>
      <c r="B214">
        <v>3969485.9160000002</v>
      </c>
      <c r="C214">
        <v>304337.17</v>
      </c>
      <c r="D214">
        <v>113.779</v>
      </c>
      <c r="E214" t="s">
        <v>343</v>
      </c>
    </row>
    <row r="215" spans="1:5">
      <c r="A215" t="s">
        <v>215</v>
      </c>
      <c r="B215">
        <v>3974517.318</v>
      </c>
      <c r="C215">
        <v>292068.92700000003</v>
      </c>
      <c r="D215">
        <v>86.265000000000001</v>
      </c>
      <c r="E215" t="s">
        <v>342</v>
      </c>
    </row>
    <row r="216" spans="1:5">
      <c r="A216" t="s">
        <v>214</v>
      </c>
      <c r="B216">
        <v>3977799.7579999999</v>
      </c>
      <c r="C216">
        <v>276769.93199999997</v>
      </c>
      <c r="D216">
        <v>107.57</v>
      </c>
      <c r="E216" t="s">
        <v>341</v>
      </c>
    </row>
    <row r="217" spans="1:5">
      <c r="A217" t="s">
        <v>138</v>
      </c>
      <c r="B217">
        <v>3952500.611</v>
      </c>
      <c r="C217">
        <v>357458.63400000002</v>
      </c>
      <c r="D217">
        <v>171.51300000000001</v>
      </c>
      <c r="E217" t="s">
        <v>294</v>
      </c>
    </row>
    <row r="218" spans="1:5">
      <c r="A218" t="s">
        <v>138</v>
      </c>
      <c r="B218">
        <v>3998347.7480000001</v>
      </c>
      <c r="C218">
        <v>306346.07400000002</v>
      </c>
      <c r="D218">
        <v>105.613</v>
      </c>
      <c r="E218" t="s">
        <v>138</v>
      </c>
    </row>
    <row r="219" spans="1:5">
      <c r="A219" t="s">
        <v>213</v>
      </c>
      <c r="B219">
        <v>3993858.0989999999</v>
      </c>
      <c r="C219">
        <v>264865.76699999999</v>
      </c>
      <c r="D219">
        <v>78.022999999999996</v>
      </c>
      <c r="E219" t="s">
        <v>213</v>
      </c>
    </row>
    <row r="220" spans="1:5">
      <c r="A220" t="s">
        <v>212</v>
      </c>
      <c r="B220">
        <v>3983576.3670000001</v>
      </c>
      <c r="C220">
        <v>282393.76899999997</v>
      </c>
      <c r="D220">
        <v>81.484999999999999</v>
      </c>
      <c r="E220" t="s">
        <v>340</v>
      </c>
    </row>
    <row r="221" spans="1:5">
      <c r="A221" t="s">
        <v>211</v>
      </c>
      <c r="B221">
        <v>3978904.3530000001</v>
      </c>
      <c r="C221">
        <v>294098.42200000002</v>
      </c>
      <c r="D221">
        <v>89.179000000000002</v>
      </c>
      <c r="E221" t="s">
        <v>339</v>
      </c>
    </row>
    <row r="222" spans="1:5">
      <c r="A222" t="s">
        <v>210</v>
      </c>
      <c r="B222">
        <v>3975341.1579999998</v>
      </c>
      <c r="C222">
        <v>310081.39799999999</v>
      </c>
      <c r="D222">
        <v>90.004999999999995</v>
      </c>
      <c r="E222" t="s">
        <v>338</v>
      </c>
    </row>
    <row r="223" spans="1:5">
      <c r="A223" t="s">
        <v>209</v>
      </c>
      <c r="B223">
        <v>3980970.7069999999</v>
      </c>
      <c r="C223">
        <v>318775.17499999999</v>
      </c>
      <c r="D223">
        <v>104.303</v>
      </c>
      <c r="E223" t="s">
        <v>337</v>
      </c>
    </row>
    <row r="224" spans="1:5">
      <c r="A224" t="s">
        <v>208</v>
      </c>
      <c r="B224">
        <v>3989400.7889999999</v>
      </c>
      <c r="C224">
        <v>342362.76199999999</v>
      </c>
      <c r="D224">
        <v>128.601</v>
      </c>
      <c r="E224" t="s">
        <v>336</v>
      </c>
    </row>
    <row r="225" spans="1:5">
      <c r="A225" t="s">
        <v>207</v>
      </c>
      <c r="B225">
        <v>3997061.3539999998</v>
      </c>
      <c r="C225">
        <v>355215.03399999999</v>
      </c>
      <c r="D225">
        <v>135.173</v>
      </c>
      <c r="E225" t="s">
        <v>207</v>
      </c>
    </row>
    <row r="226" spans="1:5">
      <c r="A226" t="s">
        <v>206</v>
      </c>
      <c r="B226">
        <v>3996531.727</v>
      </c>
      <c r="C226">
        <v>345213.56900000002</v>
      </c>
      <c r="D226">
        <v>126.602</v>
      </c>
      <c r="E226" t="s">
        <v>335</v>
      </c>
    </row>
    <row r="227" spans="1:5">
      <c r="A227" t="s">
        <v>156</v>
      </c>
      <c r="B227">
        <v>4044818.3679999998</v>
      </c>
      <c r="C227">
        <v>299081.83299999998</v>
      </c>
      <c r="D227">
        <v>99.766000000000005</v>
      </c>
      <c r="E227" t="s">
        <v>312</v>
      </c>
    </row>
    <row r="228" spans="1:5">
      <c r="A228" t="s">
        <v>156</v>
      </c>
      <c r="B228">
        <v>3993114.9139999999</v>
      </c>
      <c r="C228">
        <v>339197.92099999997</v>
      </c>
      <c r="D228">
        <v>135.15199999999999</v>
      </c>
      <c r="E228" t="s">
        <v>156</v>
      </c>
    </row>
    <row r="229" spans="1:5">
      <c r="A229" t="s">
        <v>155</v>
      </c>
      <c r="B229">
        <v>4043733.057</v>
      </c>
      <c r="C229">
        <v>322747.65299999999</v>
      </c>
      <c r="D229">
        <v>108.72799999999999</v>
      </c>
      <c r="E229" t="s">
        <v>311</v>
      </c>
    </row>
    <row r="230" spans="1:5">
      <c r="A230" t="s">
        <v>155</v>
      </c>
      <c r="B230">
        <v>3994129.59</v>
      </c>
      <c r="C230">
        <v>317856.87099999998</v>
      </c>
      <c r="D230">
        <v>102.258</v>
      </c>
      <c r="E230" t="s">
        <v>155</v>
      </c>
    </row>
    <row r="231" spans="1:5">
      <c r="A231" t="s">
        <v>137</v>
      </c>
      <c r="B231">
        <v>3935149.8280000002</v>
      </c>
      <c r="C231">
        <v>366896.07500000001</v>
      </c>
      <c r="D231">
        <v>141.108</v>
      </c>
      <c r="E231" t="s">
        <v>293</v>
      </c>
    </row>
    <row r="232" spans="1:5">
      <c r="A232" t="s">
        <v>137</v>
      </c>
      <c r="B232">
        <v>4034153.3429999999</v>
      </c>
      <c r="C232">
        <v>326561.94099999999</v>
      </c>
      <c r="D232">
        <v>108.82599999999999</v>
      </c>
      <c r="E232" t="s">
        <v>137</v>
      </c>
    </row>
    <row r="233" spans="1:5">
      <c r="A233" t="s">
        <v>154</v>
      </c>
      <c r="B233">
        <v>4045860.7409999999</v>
      </c>
      <c r="C233">
        <v>353120.22</v>
      </c>
      <c r="D233">
        <v>163.32900000000001</v>
      </c>
      <c r="E233" t="s">
        <v>310</v>
      </c>
    </row>
    <row r="234" spans="1:5">
      <c r="A234" t="s">
        <v>154</v>
      </c>
      <c r="B234">
        <v>3988473.1869999999</v>
      </c>
      <c r="C234">
        <v>298593.00199999998</v>
      </c>
      <c r="D234">
        <v>99.709000000000003</v>
      </c>
      <c r="E234" t="s">
        <v>310</v>
      </c>
    </row>
    <row r="235" spans="1:5">
      <c r="A235" t="s">
        <v>153</v>
      </c>
      <c r="B235">
        <v>4038132.4029999999</v>
      </c>
      <c r="C235">
        <v>365888.51</v>
      </c>
      <c r="D235">
        <v>124.50700000000001</v>
      </c>
      <c r="E235" t="s">
        <v>309</v>
      </c>
    </row>
    <row r="236" spans="1:5">
      <c r="A236" t="s">
        <v>153</v>
      </c>
      <c r="B236">
        <v>4006270.6770000001</v>
      </c>
      <c r="C236">
        <v>270748.424</v>
      </c>
      <c r="D236">
        <v>80.909000000000006</v>
      </c>
      <c r="E236" t="s">
        <v>153</v>
      </c>
    </row>
    <row r="237" spans="1:5">
      <c r="A237" t="s">
        <v>152</v>
      </c>
      <c r="B237">
        <v>4033164.1949999998</v>
      </c>
      <c r="C237">
        <v>341848.65600000002</v>
      </c>
      <c r="D237">
        <v>125.005</v>
      </c>
      <c r="E237" t="s">
        <v>308</v>
      </c>
    </row>
    <row r="238" spans="1:5">
      <c r="A238" t="s">
        <v>152</v>
      </c>
      <c r="B238">
        <v>4011071.9479999999</v>
      </c>
      <c r="C238">
        <v>261873.89</v>
      </c>
      <c r="D238">
        <v>83.003</v>
      </c>
      <c r="E238" t="s">
        <v>152</v>
      </c>
    </row>
    <row r="239" spans="1:5">
      <c r="A239" t="s">
        <v>151</v>
      </c>
      <c r="B239">
        <v>4023638.6919999998</v>
      </c>
      <c r="C239">
        <v>356088.51299999998</v>
      </c>
      <c r="D239">
        <v>149.60599999999999</v>
      </c>
      <c r="E239" t="s">
        <v>307</v>
      </c>
    </row>
    <row r="240" spans="1:5">
      <c r="A240" t="s">
        <v>151</v>
      </c>
      <c r="B240">
        <v>4011931.12</v>
      </c>
      <c r="C240">
        <v>280215.40899999999</v>
      </c>
      <c r="D240">
        <v>83.387</v>
      </c>
      <c r="E240" t="s">
        <v>151</v>
      </c>
    </row>
    <row r="241" spans="1:5">
      <c r="A241" t="s">
        <v>150</v>
      </c>
      <c r="B241">
        <v>4020196.111</v>
      </c>
      <c r="C241">
        <v>379421.96899999998</v>
      </c>
      <c r="D241">
        <v>168.14099999999999</v>
      </c>
      <c r="E241" t="s">
        <v>306</v>
      </c>
    </row>
    <row r="242" spans="1:5">
      <c r="A242" t="s">
        <v>150</v>
      </c>
      <c r="B242">
        <v>4006430.085</v>
      </c>
      <c r="C242">
        <v>287984.766</v>
      </c>
      <c r="D242">
        <v>86.721999999999994</v>
      </c>
      <c r="E242" t="s">
        <v>150</v>
      </c>
    </row>
    <row r="243" spans="1:5">
      <c r="A243" t="s">
        <v>149</v>
      </c>
      <c r="B243">
        <v>4012460.7560000001</v>
      </c>
      <c r="C243">
        <v>366040.80800000002</v>
      </c>
      <c r="D243">
        <v>130.483</v>
      </c>
      <c r="E243" t="s">
        <v>305</v>
      </c>
    </row>
    <row r="244" spans="1:5">
      <c r="A244" t="s">
        <v>149</v>
      </c>
      <c r="B244">
        <v>4008242.9750000001</v>
      </c>
      <c r="C244">
        <v>314091.27100000001</v>
      </c>
      <c r="D244">
        <v>95.22</v>
      </c>
      <c r="E244" t="s">
        <v>149</v>
      </c>
    </row>
    <row r="245" spans="1:5">
      <c r="A245" t="s">
        <v>148</v>
      </c>
      <c r="B245">
        <v>4011902.7059999998</v>
      </c>
      <c r="C245">
        <v>346918.022</v>
      </c>
      <c r="D245">
        <v>108.309</v>
      </c>
      <c r="E245" t="s">
        <v>304</v>
      </c>
    </row>
    <row r="246" spans="1:5">
      <c r="A246" t="s">
        <v>148</v>
      </c>
      <c r="B246">
        <v>4016600.9840000002</v>
      </c>
      <c r="C246">
        <v>322125.842</v>
      </c>
      <c r="D246">
        <v>87.346999999999994</v>
      </c>
      <c r="E246" t="s">
        <v>148</v>
      </c>
    </row>
    <row r="247" spans="1:5">
      <c r="A247" t="s">
        <v>147</v>
      </c>
      <c r="B247">
        <v>4010663.085</v>
      </c>
      <c r="C247">
        <v>328464.95400000003</v>
      </c>
      <c r="D247">
        <v>103.15900000000001</v>
      </c>
      <c r="E247" t="s">
        <v>303</v>
      </c>
    </row>
    <row r="248" spans="1:5">
      <c r="A248" t="s">
        <v>147</v>
      </c>
      <c r="B248">
        <v>4016347.4879999999</v>
      </c>
      <c r="C248">
        <v>313172.66800000001</v>
      </c>
      <c r="D248">
        <v>88.096999999999994</v>
      </c>
      <c r="E248" t="s">
        <v>147</v>
      </c>
    </row>
    <row r="249" spans="1:5">
      <c r="A249" t="s">
        <v>146</v>
      </c>
      <c r="B249">
        <v>4000595.3810000001</v>
      </c>
      <c r="C249">
        <v>340852.201</v>
      </c>
      <c r="D249">
        <v>132.52000000000001</v>
      </c>
      <c r="E249" t="s">
        <v>302</v>
      </c>
    </row>
    <row r="250" spans="1:5">
      <c r="A250" t="s">
        <v>146</v>
      </c>
      <c r="B250">
        <v>4017596.8390000002</v>
      </c>
      <c r="C250">
        <v>289466.00400000002</v>
      </c>
      <c r="D250">
        <v>135.61199999999999</v>
      </c>
      <c r="E250" t="s">
        <v>146</v>
      </c>
    </row>
    <row r="251" spans="1:5">
      <c r="A251" t="s">
        <v>145</v>
      </c>
      <c r="B251">
        <v>4005535.554</v>
      </c>
      <c r="C251">
        <v>360764.57799999998</v>
      </c>
      <c r="D251">
        <v>139.161</v>
      </c>
      <c r="E251" t="s">
        <v>301</v>
      </c>
    </row>
    <row r="252" spans="1:5">
      <c r="A252" t="s">
        <v>145</v>
      </c>
      <c r="B252">
        <v>4026079.105</v>
      </c>
      <c r="C252">
        <v>287368.61599999998</v>
      </c>
      <c r="D252">
        <v>95.097999999999999</v>
      </c>
      <c r="E252" t="s">
        <v>145</v>
      </c>
    </row>
    <row r="253" spans="1:5">
      <c r="A253" t="s">
        <v>136</v>
      </c>
      <c r="B253">
        <v>3909569.952</v>
      </c>
      <c r="C253">
        <v>351039.84100000001</v>
      </c>
      <c r="D253">
        <v>144.34399999999999</v>
      </c>
      <c r="E253" t="s">
        <v>292</v>
      </c>
    </row>
    <row r="254" spans="1:5">
      <c r="A254" t="s">
        <v>136</v>
      </c>
      <c r="B254">
        <v>4036329.6439999999</v>
      </c>
      <c r="C254">
        <v>334884.64399999997</v>
      </c>
      <c r="D254">
        <v>111.136</v>
      </c>
      <c r="E254" t="s">
        <v>136</v>
      </c>
    </row>
  </sheetData>
  <sortState ref="A2:E254">
    <sortCondition descending="1" ref="A1"/>
  </sortState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7"/>
  <sheetViews>
    <sheetView tabSelected="1" topLeftCell="A256" workbookViewId="0">
      <selection activeCell="C272" sqref="C272"/>
    </sheetView>
  </sheetViews>
  <sheetFormatPr defaultRowHeight="12.75"/>
  <cols>
    <col min="1" max="1" width="21.7109375" style="5" bestFit="1" customWidth="1"/>
    <col min="2" max="2" width="23.28515625" style="5" customWidth="1"/>
    <col min="3" max="3" width="16.42578125" style="5" customWidth="1"/>
    <col min="4" max="4" width="15.5703125" style="5" bestFit="1" customWidth="1"/>
    <col min="5" max="5" width="17.5703125" style="38" customWidth="1"/>
    <col min="6" max="6" width="20.28515625" style="5" customWidth="1"/>
    <col min="7" max="7" width="17.140625" style="5" bestFit="1" customWidth="1"/>
    <col min="8" max="8" width="11.7109375" style="39" customWidth="1"/>
    <col min="9" max="9" width="10.5703125" style="66" bestFit="1" customWidth="1"/>
    <col min="10" max="10" width="16.7109375" style="5" customWidth="1"/>
    <col min="11" max="11" width="13.140625" style="5" bestFit="1" customWidth="1"/>
    <col min="12" max="12" width="18.140625" style="5" customWidth="1"/>
    <col min="13" max="13" width="21.7109375" style="9" bestFit="1" customWidth="1"/>
    <col min="14" max="14" width="5.28515625" style="9" customWidth="1"/>
    <col min="15" max="15" width="17.7109375" style="9" customWidth="1"/>
    <col min="16" max="16" width="3.5703125" style="9" customWidth="1"/>
    <col min="17" max="17" width="16" style="9" bestFit="1" customWidth="1"/>
    <col min="18" max="18" width="16" style="9" customWidth="1"/>
    <col min="19" max="21" width="9.140625" style="9"/>
    <col min="22" max="22" width="48.85546875" style="5" bestFit="1" customWidth="1"/>
    <col min="23" max="23" width="15.42578125" style="6" customWidth="1"/>
    <col min="24" max="24" width="16.42578125" style="5" customWidth="1"/>
    <col min="25" max="25" width="9.140625" style="9"/>
    <col min="26" max="26" width="10.7109375" style="9" bestFit="1" customWidth="1"/>
    <col min="27" max="30" width="9.140625" style="9"/>
    <col min="31" max="16384" width="9.140625" style="5"/>
  </cols>
  <sheetData>
    <row r="1" spans="1:30" s="12" customFormat="1">
      <c r="A1" s="10" t="s">
        <v>9</v>
      </c>
      <c r="B1" s="10" t="s">
        <v>11</v>
      </c>
      <c r="C1" s="10" t="s">
        <v>10</v>
      </c>
      <c r="D1" s="10" t="s">
        <v>40</v>
      </c>
      <c r="E1" s="34" t="s">
        <v>12</v>
      </c>
      <c r="F1" s="50" t="s">
        <v>13</v>
      </c>
      <c r="G1" s="50"/>
      <c r="H1" s="51" t="s">
        <v>14</v>
      </c>
      <c r="I1" s="63" t="s">
        <v>15</v>
      </c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18"/>
      <c r="V1" s="4"/>
      <c r="W1" s="4"/>
      <c r="X1" s="4"/>
      <c r="Y1" s="4"/>
      <c r="Z1" s="4"/>
      <c r="AA1" s="11"/>
      <c r="AB1" s="13"/>
      <c r="AC1" s="11"/>
      <c r="AD1" s="13"/>
    </row>
    <row r="2" spans="1:30" s="31" customFormat="1" ht="12.75" customHeight="1">
      <c r="A2" t="s">
        <v>256</v>
      </c>
      <c r="B2" s="31">
        <v>4017452.1439999999</v>
      </c>
      <c r="C2" s="31">
        <v>346136.29700000002</v>
      </c>
      <c r="D2" s="31">
        <v>127.363</v>
      </c>
      <c r="E2" s="33">
        <v>127.4067</v>
      </c>
      <c r="F2" s="31" t="s">
        <v>16</v>
      </c>
      <c r="H2" s="60">
        <f t="shared" ref="H2:H66" si="0">E2-D2</f>
        <v>4.3700000000001182E-2</v>
      </c>
      <c r="I2" s="60">
        <f t="shared" ref="I2:I66" si="1">ABS(H2)</f>
        <v>4.3700000000001182E-2</v>
      </c>
    </row>
    <row r="3" spans="1:30" s="31" customFormat="1" ht="12.75" customHeight="1">
      <c r="A3" t="s">
        <v>62</v>
      </c>
      <c r="B3" s="31">
        <v>4039547.5639999998</v>
      </c>
      <c r="C3" s="31">
        <v>331994.84399999998</v>
      </c>
      <c r="D3" s="31">
        <v>128.50700000000001</v>
      </c>
      <c r="E3" s="33">
        <v>128.47909999999999</v>
      </c>
      <c r="F3" s="31" t="s">
        <v>16</v>
      </c>
      <c r="H3" s="60">
        <f t="shared" si="0"/>
        <v>-2.7900000000016689E-2</v>
      </c>
      <c r="I3" s="60">
        <f t="shared" si="1"/>
        <v>2.7900000000016689E-2</v>
      </c>
    </row>
    <row r="4" spans="1:30" s="31" customFormat="1" ht="12.75" customHeight="1">
      <c r="A4" t="s">
        <v>255</v>
      </c>
      <c r="B4" s="31">
        <v>4024706.9279999998</v>
      </c>
      <c r="C4" s="31">
        <v>367001.53200000001</v>
      </c>
      <c r="D4" s="31">
        <v>159.809</v>
      </c>
      <c r="E4" s="33">
        <v>159.79</v>
      </c>
      <c r="F4" s="31" t="s">
        <v>16</v>
      </c>
      <c r="H4" s="60">
        <f t="shared" si="0"/>
        <v>-1.9000000000005457E-2</v>
      </c>
      <c r="I4" s="60">
        <f t="shared" si="1"/>
        <v>1.9000000000005457E-2</v>
      </c>
    </row>
    <row r="5" spans="1:30" s="31" customFormat="1" ht="12.75" customHeight="1">
      <c r="A5" t="s">
        <v>61</v>
      </c>
      <c r="B5" s="31">
        <v>4013076.1549999998</v>
      </c>
      <c r="C5" s="31">
        <v>310948.60600000003</v>
      </c>
      <c r="D5" s="31">
        <v>91.201999999999998</v>
      </c>
      <c r="E5" s="33">
        <v>91.2119</v>
      </c>
      <c r="F5" s="31" t="s">
        <v>16</v>
      </c>
      <c r="H5" s="60">
        <f t="shared" si="0"/>
        <v>9.9000000000017963E-3</v>
      </c>
      <c r="I5" s="60">
        <f t="shared" si="1"/>
        <v>9.9000000000017963E-3</v>
      </c>
    </row>
    <row r="6" spans="1:30" s="31" customFormat="1" ht="12.75" customHeight="1">
      <c r="A6" t="s">
        <v>254</v>
      </c>
      <c r="B6" s="31">
        <v>4033900.3059999999</v>
      </c>
      <c r="C6" s="31">
        <v>373227.88699999999</v>
      </c>
      <c r="D6" s="31">
        <v>148.98400000000001</v>
      </c>
      <c r="E6" s="33">
        <v>149.00290000000001</v>
      </c>
      <c r="F6" s="31" t="s">
        <v>16</v>
      </c>
      <c r="H6" s="60">
        <f t="shared" si="0"/>
        <v>1.8900000000002137E-2</v>
      </c>
      <c r="I6" s="60">
        <f t="shared" si="1"/>
        <v>1.8900000000002137E-2</v>
      </c>
    </row>
    <row r="7" spans="1:30" s="31" customFormat="1" ht="12.75" customHeight="1">
      <c r="A7" t="s">
        <v>60</v>
      </c>
      <c r="B7" s="31">
        <v>4023517.0580000002</v>
      </c>
      <c r="C7" s="31">
        <v>306282.18099999998</v>
      </c>
      <c r="D7" s="31">
        <v>106.16500000000001</v>
      </c>
      <c r="E7" s="33">
        <v>106.21</v>
      </c>
      <c r="F7" s="31" t="s">
        <v>16</v>
      </c>
      <c r="H7" s="60">
        <f t="shared" si="0"/>
        <v>4.4999999999987494E-2</v>
      </c>
      <c r="I7" s="60">
        <f t="shared" si="1"/>
        <v>4.4999999999987494E-2</v>
      </c>
    </row>
    <row r="8" spans="1:30" s="31" customFormat="1" ht="12.75" customHeight="1">
      <c r="A8" t="s">
        <v>105</v>
      </c>
      <c r="B8" s="31">
        <v>3922436.358</v>
      </c>
      <c r="C8" s="31">
        <v>299253.55099999998</v>
      </c>
      <c r="D8" s="31">
        <v>104.123</v>
      </c>
      <c r="E8" s="33">
        <v>104.00709999999999</v>
      </c>
      <c r="F8" s="31" t="s">
        <v>16</v>
      </c>
      <c r="H8" s="60">
        <f t="shared" si="0"/>
        <v>-0.11590000000001055</v>
      </c>
      <c r="I8" s="60">
        <f t="shared" si="1"/>
        <v>0.11590000000001055</v>
      </c>
    </row>
    <row r="9" spans="1:30" s="31" customFormat="1" ht="12.75" customHeight="1">
      <c r="A9" t="s">
        <v>104</v>
      </c>
      <c r="B9" s="31">
        <v>3924490.8530000001</v>
      </c>
      <c r="C9" s="31">
        <v>287735.71500000003</v>
      </c>
      <c r="D9" s="31">
        <v>101.822</v>
      </c>
      <c r="E9" s="33">
        <v>101.8867</v>
      </c>
      <c r="F9" s="31" t="s">
        <v>16</v>
      </c>
      <c r="H9" s="60">
        <f t="shared" si="0"/>
        <v>6.4700000000001978E-2</v>
      </c>
      <c r="I9" s="60">
        <f t="shared" si="1"/>
        <v>6.4700000000001978E-2</v>
      </c>
    </row>
    <row r="10" spans="1:30" s="31" customFormat="1" ht="12.75" customHeight="1">
      <c r="A10" t="s">
        <v>103</v>
      </c>
      <c r="B10" s="31">
        <v>3927278.59</v>
      </c>
      <c r="C10" s="31">
        <v>281932.97200000001</v>
      </c>
      <c r="D10" s="31">
        <v>103.77200000000001</v>
      </c>
      <c r="E10" s="33">
        <v>103.8794</v>
      </c>
      <c r="F10" s="31" t="s">
        <v>16</v>
      </c>
      <c r="H10" s="60">
        <f t="shared" si="0"/>
        <v>0.10739999999999839</v>
      </c>
      <c r="I10" s="60">
        <f t="shared" si="1"/>
        <v>0.10739999999999839</v>
      </c>
    </row>
    <row r="11" spans="1:30" s="31" customFormat="1" ht="12.75" customHeight="1">
      <c r="A11" t="s">
        <v>102</v>
      </c>
      <c r="B11" s="31">
        <v>3928575.4330000002</v>
      </c>
      <c r="C11" s="31">
        <v>293765.81199999998</v>
      </c>
      <c r="D11" s="31">
        <v>94.153000000000006</v>
      </c>
      <c r="E11" s="33">
        <v>94.051699999999997</v>
      </c>
      <c r="F11" s="31" t="s">
        <v>16</v>
      </c>
      <c r="H11" s="60">
        <f t="shared" si="0"/>
        <v>-0.10130000000000905</v>
      </c>
      <c r="I11" s="60">
        <f t="shared" si="1"/>
        <v>0.10130000000000905</v>
      </c>
    </row>
    <row r="12" spans="1:30" s="31" customFormat="1" ht="12.75" customHeight="1">
      <c r="A12" t="s">
        <v>101</v>
      </c>
      <c r="B12" s="31">
        <v>3925733.6239999998</v>
      </c>
      <c r="C12" s="31">
        <v>303041.79399999999</v>
      </c>
      <c r="D12" s="31">
        <v>118.101</v>
      </c>
      <c r="E12" s="33">
        <v>118.26090000000001</v>
      </c>
      <c r="F12" s="31" t="s">
        <v>16</v>
      </c>
      <c r="H12" s="60">
        <f t="shared" si="0"/>
        <v>0.15990000000000748</v>
      </c>
      <c r="I12" s="60">
        <f t="shared" si="1"/>
        <v>0.15990000000000748</v>
      </c>
    </row>
    <row r="13" spans="1:30" s="31" customFormat="1" ht="12.75" customHeight="1">
      <c r="A13" t="s">
        <v>253</v>
      </c>
      <c r="B13" s="31">
        <v>4030094.0559999999</v>
      </c>
      <c r="C13" s="31">
        <v>349375.76199999999</v>
      </c>
      <c r="D13" s="31">
        <v>130.38900000000001</v>
      </c>
      <c r="E13" s="33">
        <v>130.30719999999999</v>
      </c>
      <c r="F13" s="31" t="s">
        <v>16</v>
      </c>
      <c r="H13" s="60">
        <f t="shared" si="0"/>
        <v>-8.1800000000015416E-2</v>
      </c>
      <c r="I13" s="60">
        <f t="shared" si="1"/>
        <v>8.1800000000015416E-2</v>
      </c>
    </row>
    <row r="14" spans="1:30" s="31" customFormat="1" ht="12.75" customHeight="1">
      <c r="A14" t="s">
        <v>59</v>
      </c>
      <c r="B14" s="31">
        <v>4037120.111</v>
      </c>
      <c r="C14" s="31">
        <v>298667.74699999997</v>
      </c>
      <c r="D14" s="31">
        <v>94.884</v>
      </c>
      <c r="E14" s="33">
        <v>94.744500000000002</v>
      </c>
      <c r="F14" s="31" t="s">
        <v>16</v>
      </c>
      <c r="H14" s="60">
        <f t="shared" si="0"/>
        <v>-0.13949999999999818</v>
      </c>
      <c r="I14" s="60">
        <f t="shared" si="1"/>
        <v>0.13949999999999818</v>
      </c>
    </row>
    <row r="15" spans="1:30" s="31" customFormat="1" ht="12.75" customHeight="1">
      <c r="A15" t="s">
        <v>100</v>
      </c>
      <c r="B15" s="31">
        <v>3927656.8769999999</v>
      </c>
      <c r="C15" s="31">
        <v>312407.77</v>
      </c>
      <c r="D15" s="31">
        <v>101.24299999999999</v>
      </c>
      <c r="E15" s="33">
        <v>101.2915</v>
      </c>
      <c r="F15" s="31" t="s">
        <v>16</v>
      </c>
      <c r="H15" s="60">
        <f t="shared" si="0"/>
        <v>4.8500000000004206E-2</v>
      </c>
      <c r="I15" s="60">
        <f t="shared" si="1"/>
        <v>4.8500000000004206E-2</v>
      </c>
    </row>
    <row r="16" spans="1:30" s="31" customFormat="1" ht="12.75" customHeight="1">
      <c r="A16" t="s">
        <v>99</v>
      </c>
      <c r="B16" s="31">
        <v>3931271.6490000002</v>
      </c>
      <c r="C16" s="31">
        <v>319078.29700000002</v>
      </c>
      <c r="D16" s="31">
        <v>125.355</v>
      </c>
      <c r="E16" s="33">
        <v>125.4307</v>
      </c>
      <c r="F16" s="31" t="s">
        <v>16</v>
      </c>
      <c r="H16" s="60">
        <f t="shared" si="0"/>
        <v>7.5699999999997658E-2</v>
      </c>
      <c r="I16" s="60">
        <f t="shared" si="1"/>
        <v>7.5699999999997658E-2</v>
      </c>
    </row>
    <row r="17" spans="1:9" s="31" customFormat="1" ht="12.75" customHeight="1">
      <c r="A17" t="s">
        <v>98</v>
      </c>
      <c r="B17" s="31">
        <v>3934013.6770000001</v>
      </c>
      <c r="C17" s="31">
        <v>334472.07400000002</v>
      </c>
      <c r="D17" s="31">
        <v>135.703</v>
      </c>
      <c r="E17" s="33">
        <v>135.88339999999999</v>
      </c>
      <c r="F17" s="31" t="s">
        <v>16</v>
      </c>
      <c r="H17" s="60">
        <f t="shared" si="0"/>
        <v>0.18039999999999168</v>
      </c>
      <c r="I17" s="60">
        <f t="shared" si="1"/>
        <v>0.18039999999999168</v>
      </c>
    </row>
    <row r="18" spans="1:9" s="31" customFormat="1" ht="12.75" customHeight="1">
      <c r="A18" t="s">
        <v>97</v>
      </c>
      <c r="B18" s="31">
        <v>3924704.3650000002</v>
      </c>
      <c r="C18" s="31">
        <v>330351.11099999998</v>
      </c>
      <c r="D18" s="31">
        <v>142.38200000000001</v>
      </c>
      <c r="E18" s="33">
        <v>142.39529999999999</v>
      </c>
      <c r="F18" s="31" t="s">
        <v>16</v>
      </c>
      <c r="H18" s="60">
        <f t="shared" si="0"/>
        <v>1.3299999999986767E-2</v>
      </c>
      <c r="I18" s="60">
        <f t="shared" si="1"/>
        <v>1.3299999999986767E-2</v>
      </c>
    </row>
    <row r="19" spans="1:9" s="31" customFormat="1" ht="12.75" customHeight="1">
      <c r="A19" t="s">
        <v>96</v>
      </c>
      <c r="B19" s="31">
        <v>3912235.1439999999</v>
      </c>
      <c r="C19" s="31">
        <v>340162.14600000001</v>
      </c>
      <c r="D19" s="31">
        <v>153.65600000000001</v>
      </c>
      <c r="E19" s="33">
        <v>153.7105</v>
      </c>
      <c r="F19" s="31" t="s">
        <v>16</v>
      </c>
      <c r="H19" s="60">
        <f t="shared" si="0"/>
        <v>5.4499999999990223E-2</v>
      </c>
      <c r="I19" s="60">
        <f t="shared" si="1"/>
        <v>5.4499999999990223E-2</v>
      </c>
    </row>
    <row r="20" spans="1:9" s="31" customFormat="1" ht="12.75" customHeight="1">
      <c r="A20" t="s">
        <v>95</v>
      </c>
      <c r="B20" s="31">
        <v>3902698.7990000001</v>
      </c>
      <c r="C20" s="31">
        <v>339800.08100000001</v>
      </c>
      <c r="D20" s="31">
        <v>131.70400000000001</v>
      </c>
      <c r="E20" s="33">
        <v>131.7046</v>
      </c>
      <c r="F20" s="31" t="s">
        <v>16</v>
      </c>
      <c r="H20" s="60">
        <f t="shared" si="0"/>
        <v>5.9999999999149622E-4</v>
      </c>
      <c r="I20" s="60">
        <f t="shared" si="1"/>
        <v>5.9999999999149622E-4</v>
      </c>
    </row>
    <row r="21" spans="1:9" s="31" customFormat="1" ht="12.75" customHeight="1">
      <c r="A21" t="s">
        <v>94</v>
      </c>
      <c r="B21" s="31">
        <v>3917103.1570000001</v>
      </c>
      <c r="C21" s="31">
        <v>350962.571</v>
      </c>
      <c r="D21" s="31">
        <v>143.14400000000001</v>
      </c>
      <c r="E21" s="33">
        <v>143.24250000000001</v>
      </c>
      <c r="F21" s="31" t="s">
        <v>16</v>
      </c>
      <c r="H21" s="60">
        <f t="shared" si="0"/>
        <v>9.8500000000001364E-2</v>
      </c>
      <c r="I21" s="60">
        <f t="shared" si="1"/>
        <v>9.8500000000001364E-2</v>
      </c>
    </row>
    <row r="22" spans="1:9" s="31" customFormat="1" ht="12.75" customHeight="1">
      <c r="A22" t="s">
        <v>93</v>
      </c>
      <c r="B22" s="31">
        <v>3915491.1680000001</v>
      </c>
      <c r="C22" s="31">
        <v>375644.55300000001</v>
      </c>
      <c r="D22" s="31">
        <v>128.77500000000001</v>
      </c>
      <c r="E22" s="33">
        <v>128.7919</v>
      </c>
      <c r="F22" s="31" t="s">
        <v>16</v>
      </c>
      <c r="H22" s="60">
        <f t="shared" si="0"/>
        <v>1.6899999999992588E-2</v>
      </c>
      <c r="I22" s="60">
        <f t="shared" si="1"/>
        <v>1.6899999999992588E-2</v>
      </c>
    </row>
    <row r="23" spans="1:9" s="32" customFormat="1" ht="12.75" customHeight="1">
      <c r="A23" s="1" t="s">
        <v>92</v>
      </c>
      <c r="B23" s="32">
        <v>3925254.8309999998</v>
      </c>
      <c r="C23" s="32">
        <v>375500.92499999999</v>
      </c>
      <c r="D23" s="32">
        <v>171.2</v>
      </c>
      <c r="E23" s="80">
        <v>171.3563</v>
      </c>
      <c r="F23" s="32" t="s">
        <v>16</v>
      </c>
      <c r="H23" s="81">
        <f t="shared" si="0"/>
        <v>0.15630000000001587</v>
      </c>
      <c r="I23" s="81">
        <f t="shared" si="1"/>
        <v>0.15630000000001587</v>
      </c>
    </row>
    <row r="24" spans="1:9" s="31" customFormat="1" ht="12.75" customHeight="1">
      <c r="A24" t="s">
        <v>91</v>
      </c>
      <c r="B24" s="31">
        <v>3926553.3280000002</v>
      </c>
      <c r="C24" s="31">
        <v>362553.65</v>
      </c>
      <c r="D24" s="31">
        <v>159.38900000000001</v>
      </c>
      <c r="E24" s="33">
        <v>159.49469999999999</v>
      </c>
      <c r="F24" s="31" t="s">
        <v>16</v>
      </c>
      <c r="H24" s="60">
        <f t="shared" si="0"/>
        <v>0.10569999999998458</v>
      </c>
      <c r="I24" s="60">
        <f t="shared" si="1"/>
        <v>0.10569999999998458</v>
      </c>
    </row>
    <row r="25" spans="1:9" s="31" customFormat="1" ht="12.75" customHeight="1">
      <c r="A25" t="s">
        <v>252</v>
      </c>
      <c r="B25" s="31">
        <v>4025330.8110000002</v>
      </c>
      <c r="C25" s="31">
        <v>329817.94799999997</v>
      </c>
      <c r="D25" s="31">
        <v>112.5</v>
      </c>
      <c r="E25" s="33">
        <v>112.3567</v>
      </c>
      <c r="F25" s="31" t="s">
        <v>16</v>
      </c>
      <c r="H25" s="60">
        <f t="shared" si="0"/>
        <v>-0.14329999999999643</v>
      </c>
      <c r="I25" s="60">
        <f t="shared" si="1"/>
        <v>0.14329999999999643</v>
      </c>
    </row>
    <row r="26" spans="1:9" s="31" customFormat="1" ht="12.75" customHeight="1">
      <c r="A26" t="s">
        <v>58</v>
      </c>
      <c r="B26" s="31">
        <v>4022695.3849999998</v>
      </c>
      <c r="C26" s="31">
        <v>294023.45400000003</v>
      </c>
      <c r="D26" s="31">
        <v>144.07</v>
      </c>
      <c r="E26" s="33">
        <v>144.08369999999999</v>
      </c>
      <c r="F26" s="31" t="s">
        <v>16</v>
      </c>
      <c r="H26" s="60">
        <f t="shared" si="0"/>
        <v>1.3700000000000045E-2</v>
      </c>
      <c r="I26" s="60">
        <f t="shared" si="1"/>
        <v>1.3700000000000045E-2</v>
      </c>
    </row>
    <row r="27" spans="1:9" s="31" customFormat="1" ht="12.75" customHeight="1">
      <c r="A27" t="s">
        <v>90</v>
      </c>
      <c r="B27" s="31">
        <v>3928497.6460000002</v>
      </c>
      <c r="C27" s="31">
        <v>344070.89899999998</v>
      </c>
      <c r="D27" s="31">
        <v>116.614</v>
      </c>
      <c r="E27" s="33">
        <v>116.512</v>
      </c>
      <c r="F27" s="31" t="s">
        <v>16</v>
      </c>
      <c r="H27" s="60">
        <f t="shared" si="0"/>
        <v>-0.10200000000000387</v>
      </c>
      <c r="I27" s="60">
        <f t="shared" si="1"/>
        <v>0.10200000000000387</v>
      </c>
    </row>
    <row r="28" spans="1:9" s="31" customFormat="1" ht="12.75" customHeight="1">
      <c r="A28" t="s">
        <v>89</v>
      </c>
      <c r="B28" s="31">
        <v>3937334.5440000002</v>
      </c>
      <c r="C28" s="31">
        <v>323739.57799999998</v>
      </c>
      <c r="D28" s="31">
        <v>152.751</v>
      </c>
      <c r="E28" s="33">
        <v>152.80690000000001</v>
      </c>
      <c r="F28" s="31" t="s">
        <v>16</v>
      </c>
      <c r="H28" s="60">
        <f t="shared" si="0"/>
        <v>5.5900000000008276E-2</v>
      </c>
      <c r="I28" s="60">
        <f t="shared" si="1"/>
        <v>5.5900000000008276E-2</v>
      </c>
    </row>
    <row r="29" spans="1:9" s="31" customFormat="1" ht="12.75" customHeight="1">
      <c r="A29" t="s">
        <v>88</v>
      </c>
      <c r="B29" s="31">
        <v>3939818.156</v>
      </c>
      <c r="C29" s="31">
        <v>310647.00799999997</v>
      </c>
      <c r="D29" s="31">
        <v>122.95399999999999</v>
      </c>
      <c r="E29" s="33">
        <v>123.0497</v>
      </c>
      <c r="F29" s="31" t="s">
        <v>16</v>
      </c>
      <c r="H29" s="60">
        <f t="shared" si="0"/>
        <v>9.570000000000789E-2</v>
      </c>
      <c r="I29" s="60">
        <f t="shared" si="1"/>
        <v>9.570000000000789E-2</v>
      </c>
    </row>
    <row r="30" spans="1:9" s="31" customFormat="1" ht="12.75" customHeight="1">
      <c r="A30" t="s">
        <v>87</v>
      </c>
      <c r="B30" s="31">
        <v>3942150.4309999999</v>
      </c>
      <c r="C30" s="31">
        <v>292750.5</v>
      </c>
      <c r="D30" s="31">
        <v>113.608</v>
      </c>
      <c r="E30" s="33">
        <v>113.8587</v>
      </c>
      <c r="F30" s="31" t="s">
        <v>16</v>
      </c>
      <c r="H30" s="60">
        <f t="shared" si="0"/>
        <v>0.25069999999999482</v>
      </c>
      <c r="I30" s="60">
        <f t="shared" si="1"/>
        <v>0.25069999999999482</v>
      </c>
    </row>
    <row r="31" spans="1:9" s="31" customFormat="1" ht="12.75" customHeight="1">
      <c r="A31" t="s">
        <v>86</v>
      </c>
      <c r="B31" s="31">
        <v>3944494.301</v>
      </c>
      <c r="C31" s="31">
        <v>276559.234</v>
      </c>
      <c r="D31" s="31">
        <v>96.896000000000001</v>
      </c>
      <c r="E31" s="33">
        <v>96.936599999999999</v>
      </c>
      <c r="F31" s="31" t="s">
        <v>16</v>
      </c>
      <c r="H31" s="60">
        <f t="shared" si="0"/>
        <v>4.0599999999997749E-2</v>
      </c>
      <c r="I31" s="60">
        <f t="shared" si="1"/>
        <v>4.0599999999997749E-2</v>
      </c>
    </row>
    <row r="32" spans="1:9" s="31" customFormat="1" ht="12.75" customHeight="1">
      <c r="A32" t="s">
        <v>85</v>
      </c>
      <c r="B32" s="31">
        <v>3951729.8560000001</v>
      </c>
      <c r="C32" s="31">
        <v>289114.83500000002</v>
      </c>
      <c r="D32" s="31">
        <v>92.168999999999997</v>
      </c>
      <c r="E32" s="33">
        <v>92.2376</v>
      </c>
      <c r="F32" s="31" t="s">
        <v>16</v>
      </c>
      <c r="H32" s="60">
        <f t="shared" si="0"/>
        <v>6.8600000000003547E-2</v>
      </c>
      <c r="I32" s="60">
        <f t="shared" si="1"/>
        <v>6.8600000000003547E-2</v>
      </c>
    </row>
    <row r="33" spans="1:9" s="31" customFormat="1" ht="12.75" customHeight="1">
      <c r="A33" t="s">
        <v>84</v>
      </c>
      <c r="B33" s="31">
        <v>3950011.861</v>
      </c>
      <c r="C33" s="31">
        <v>298026.26899999997</v>
      </c>
      <c r="D33" s="31">
        <v>103.25700000000001</v>
      </c>
      <c r="E33" s="33">
        <v>103.3347</v>
      </c>
      <c r="F33" s="31" t="s">
        <v>16</v>
      </c>
      <c r="H33" s="60">
        <f t="shared" si="0"/>
        <v>7.7699999999992997E-2</v>
      </c>
      <c r="I33" s="60">
        <f t="shared" si="1"/>
        <v>7.7699999999992997E-2</v>
      </c>
    </row>
    <row r="34" spans="1:9" s="31" customFormat="1" ht="12.75" customHeight="1">
      <c r="A34" t="s">
        <v>83</v>
      </c>
      <c r="B34" s="31">
        <v>3947110.58</v>
      </c>
      <c r="C34" s="31">
        <v>312939.152</v>
      </c>
      <c r="D34" s="31">
        <v>132.72800000000001</v>
      </c>
      <c r="E34" s="33">
        <v>132.80260000000001</v>
      </c>
      <c r="F34" s="31" t="s">
        <v>16</v>
      </c>
      <c r="H34" s="60">
        <f t="shared" si="0"/>
        <v>7.4600000000003774E-2</v>
      </c>
      <c r="I34" s="60">
        <f t="shared" si="1"/>
        <v>7.4600000000003774E-2</v>
      </c>
    </row>
    <row r="35" spans="1:9" s="31" customFormat="1" ht="12.75" customHeight="1">
      <c r="A35" t="s">
        <v>82</v>
      </c>
      <c r="B35" s="31">
        <v>3946009.0630000001</v>
      </c>
      <c r="C35" s="31">
        <v>326257.625</v>
      </c>
      <c r="D35" s="31">
        <v>105.351</v>
      </c>
      <c r="E35" s="33">
        <v>105.59520000000001</v>
      </c>
      <c r="F35" s="31" t="s">
        <v>16</v>
      </c>
      <c r="H35" s="60">
        <f t="shared" si="0"/>
        <v>0.24420000000000641</v>
      </c>
      <c r="I35" s="60">
        <f t="shared" si="1"/>
        <v>0.24420000000000641</v>
      </c>
    </row>
    <row r="36" spans="1:9" s="31" customFormat="1" ht="12.75" customHeight="1">
      <c r="A36" t="s">
        <v>81</v>
      </c>
      <c r="B36" s="31">
        <v>3941476.18</v>
      </c>
      <c r="C36" s="31">
        <v>335947.62900000002</v>
      </c>
      <c r="D36" s="31">
        <v>108.58499999999999</v>
      </c>
      <c r="E36" s="33">
        <v>108.6337</v>
      </c>
      <c r="F36" s="31" t="s">
        <v>16</v>
      </c>
      <c r="H36" s="60">
        <f t="shared" si="0"/>
        <v>4.8700000000010846E-2</v>
      </c>
      <c r="I36" s="60">
        <f t="shared" si="1"/>
        <v>4.8700000000010846E-2</v>
      </c>
    </row>
    <row r="37" spans="1:9" s="31" customFormat="1" ht="12.75" customHeight="1">
      <c r="A37" t="s">
        <v>251</v>
      </c>
      <c r="B37" s="31">
        <v>4048546.2710000002</v>
      </c>
      <c r="C37" s="31">
        <v>367641.02399999998</v>
      </c>
      <c r="D37" s="31">
        <v>168.79400000000001</v>
      </c>
      <c r="E37" s="33">
        <v>168.86080000000001</v>
      </c>
      <c r="F37" s="31" t="s">
        <v>16</v>
      </c>
      <c r="H37" s="60">
        <f t="shared" si="0"/>
        <v>6.6800000000000637E-2</v>
      </c>
      <c r="I37" s="60">
        <f t="shared" si="1"/>
        <v>6.6800000000000637E-2</v>
      </c>
    </row>
    <row r="38" spans="1:9" s="31" customFormat="1" ht="12.75" customHeight="1">
      <c r="A38" t="s">
        <v>57</v>
      </c>
      <c r="B38" s="31">
        <v>4015724.7689999999</v>
      </c>
      <c r="C38" s="31">
        <v>296442.30900000001</v>
      </c>
      <c r="D38" s="31">
        <v>97.536000000000001</v>
      </c>
      <c r="E38" s="33">
        <v>97.534199999999998</v>
      </c>
      <c r="F38" s="31" t="s">
        <v>16</v>
      </c>
      <c r="H38" s="60">
        <f t="shared" si="0"/>
        <v>-1.8000000000029104E-3</v>
      </c>
      <c r="I38" s="60">
        <f t="shared" si="1"/>
        <v>1.8000000000029104E-3</v>
      </c>
    </row>
    <row r="39" spans="1:9" s="32" customFormat="1" ht="12.75" customHeight="1">
      <c r="A39" s="1" t="s">
        <v>79</v>
      </c>
      <c r="B39" s="32">
        <v>3959090.838</v>
      </c>
      <c r="C39" s="32">
        <v>348247.12300000002</v>
      </c>
      <c r="D39" s="32">
        <v>142.887</v>
      </c>
      <c r="E39" s="80">
        <v>142.6172</v>
      </c>
      <c r="F39" s="32" t="s">
        <v>16</v>
      </c>
      <c r="H39" s="81">
        <f>E39-D39</f>
        <v>-0.26980000000000359</v>
      </c>
      <c r="I39" s="81">
        <f>ABS(H39)</f>
        <v>0.26980000000000359</v>
      </c>
    </row>
    <row r="40" spans="1:9" s="31" customFormat="1" ht="12.75" customHeight="1">
      <c r="A40" t="s">
        <v>78</v>
      </c>
      <c r="B40" s="31">
        <v>3954834.9029999999</v>
      </c>
      <c r="C40" s="31">
        <v>340344.80499999999</v>
      </c>
      <c r="D40" s="31">
        <v>128.708</v>
      </c>
      <c r="E40" s="33">
        <v>128.666</v>
      </c>
      <c r="F40" s="31" t="s">
        <v>16</v>
      </c>
      <c r="H40" s="60">
        <f t="shared" si="0"/>
        <v>-4.2000000000001592E-2</v>
      </c>
      <c r="I40" s="60">
        <f t="shared" si="1"/>
        <v>4.2000000000001592E-2</v>
      </c>
    </row>
    <row r="41" spans="1:9" s="31" customFormat="1" ht="12.75" customHeight="1">
      <c r="A41" t="s">
        <v>77</v>
      </c>
      <c r="B41" s="31">
        <v>3956116.3659999999</v>
      </c>
      <c r="C41" s="31">
        <v>332726.99200000003</v>
      </c>
      <c r="D41" s="31">
        <v>117.488</v>
      </c>
      <c r="E41" s="33">
        <v>117.54810000000001</v>
      </c>
      <c r="F41" s="31" t="s">
        <v>16</v>
      </c>
      <c r="H41" s="60">
        <f t="shared" si="0"/>
        <v>6.0100000000005593E-2</v>
      </c>
      <c r="I41" s="60">
        <f t="shared" si="1"/>
        <v>6.0100000000005593E-2</v>
      </c>
    </row>
    <row r="42" spans="1:9" s="31" customFormat="1" ht="12.75" customHeight="1">
      <c r="A42" t="s">
        <v>76</v>
      </c>
      <c r="B42" s="31">
        <v>3951621.47</v>
      </c>
      <c r="C42" s="31">
        <v>319015.66200000001</v>
      </c>
      <c r="D42" s="31">
        <v>104.14700000000001</v>
      </c>
      <c r="E42" s="33">
        <v>104.14100000000001</v>
      </c>
      <c r="F42" s="31" t="s">
        <v>16</v>
      </c>
      <c r="H42" s="60">
        <f t="shared" si="0"/>
        <v>-6.0000000000002274E-3</v>
      </c>
      <c r="I42" s="60">
        <f t="shared" si="1"/>
        <v>6.0000000000002274E-3</v>
      </c>
    </row>
    <row r="43" spans="1:9" s="31" customFormat="1" ht="12.75" customHeight="1">
      <c r="A43" t="s">
        <v>75</v>
      </c>
      <c r="B43" s="31">
        <v>3962515.3280000002</v>
      </c>
      <c r="C43" s="31">
        <v>313526.788</v>
      </c>
      <c r="D43" s="31">
        <v>103.76300000000001</v>
      </c>
      <c r="E43" s="33">
        <v>103.813</v>
      </c>
      <c r="F43" s="31" t="s">
        <v>16</v>
      </c>
      <c r="H43" s="60">
        <f t="shared" si="0"/>
        <v>4.9999999999997158E-2</v>
      </c>
      <c r="I43" s="60">
        <f t="shared" si="1"/>
        <v>4.9999999999997158E-2</v>
      </c>
    </row>
    <row r="44" spans="1:9" s="31" customFormat="1" ht="12.75" customHeight="1">
      <c r="A44" t="s">
        <v>74</v>
      </c>
      <c r="B44" s="31">
        <v>3955671.517</v>
      </c>
      <c r="C44" s="31">
        <v>301326.01799999998</v>
      </c>
      <c r="D44" s="31">
        <v>89.257999999999996</v>
      </c>
      <c r="E44" s="33">
        <v>89.233800000000002</v>
      </c>
      <c r="F44" s="31" t="s">
        <v>16</v>
      </c>
      <c r="H44" s="60">
        <f t="shared" si="0"/>
        <v>-2.4199999999993338E-2</v>
      </c>
      <c r="I44" s="60">
        <f t="shared" si="1"/>
        <v>2.4199999999993338E-2</v>
      </c>
    </row>
    <row r="45" spans="1:9" s="31" customFormat="1" ht="12.75" customHeight="1">
      <c r="A45" t="s">
        <v>73</v>
      </c>
      <c r="B45" s="31">
        <v>3966481.2370000002</v>
      </c>
      <c r="C45" s="31">
        <v>299573.38500000001</v>
      </c>
      <c r="D45" s="31">
        <v>107.232</v>
      </c>
      <c r="E45" s="33">
        <v>107.2718</v>
      </c>
      <c r="F45" s="31" t="s">
        <v>16</v>
      </c>
      <c r="H45" s="60">
        <f t="shared" si="0"/>
        <v>3.9799999999999613E-2</v>
      </c>
      <c r="I45" s="60">
        <f t="shared" si="1"/>
        <v>3.9799999999999613E-2</v>
      </c>
    </row>
    <row r="46" spans="1:9" s="31" customFormat="1" ht="12.75" customHeight="1">
      <c r="A46" t="s">
        <v>72</v>
      </c>
      <c r="B46" s="31">
        <v>3957570.1510000001</v>
      </c>
      <c r="C46" s="31">
        <v>281509.30499999999</v>
      </c>
      <c r="D46" s="31">
        <v>104.123</v>
      </c>
      <c r="E46" s="33">
        <v>104.1367</v>
      </c>
      <c r="F46" s="31" t="s">
        <v>16</v>
      </c>
      <c r="H46" s="60">
        <f t="shared" si="0"/>
        <v>1.3700000000000045E-2</v>
      </c>
      <c r="I46" s="60">
        <f t="shared" si="1"/>
        <v>1.3700000000000045E-2</v>
      </c>
    </row>
    <row r="47" spans="1:9" s="31" customFormat="1" ht="12.75" customHeight="1">
      <c r="A47" t="s">
        <v>318</v>
      </c>
      <c r="B47" s="31">
        <v>3971365.6919999998</v>
      </c>
      <c r="C47" s="31">
        <v>286780.32400000002</v>
      </c>
      <c r="D47" s="31">
        <v>83.869</v>
      </c>
      <c r="E47" s="33">
        <v>83.932699999999997</v>
      </c>
      <c r="F47" s="31" t="s">
        <v>16</v>
      </c>
      <c r="H47" s="60">
        <f t="shared" si="0"/>
        <v>6.3699999999997203E-2</v>
      </c>
      <c r="I47" s="60">
        <f t="shared" si="1"/>
        <v>6.3699999999997203E-2</v>
      </c>
    </row>
    <row r="48" spans="1:9" s="31" customFormat="1" ht="12.75" customHeight="1">
      <c r="A48" t="s">
        <v>250</v>
      </c>
      <c r="B48" s="31">
        <v>4043755.9840000002</v>
      </c>
      <c r="C48" s="31">
        <v>343395.27500000002</v>
      </c>
      <c r="D48" s="31">
        <v>140.964</v>
      </c>
      <c r="E48" s="33">
        <v>141.0463</v>
      </c>
      <c r="F48" s="31" t="s">
        <v>16</v>
      </c>
      <c r="H48" s="60">
        <f t="shared" si="0"/>
        <v>8.2300000000003593E-2</v>
      </c>
      <c r="I48" s="60">
        <f t="shared" si="1"/>
        <v>8.2300000000003593E-2</v>
      </c>
    </row>
    <row r="49" spans="1:30" s="31" customFormat="1" ht="12.75" customHeight="1">
      <c r="A49" t="s">
        <v>56</v>
      </c>
      <c r="B49" s="31">
        <v>4012062.5260000001</v>
      </c>
      <c r="C49" s="31">
        <v>271709.62699999998</v>
      </c>
      <c r="D49" s="31">
        <v>83.284000000000006</v>
      </c>
      <c r="E49" s="33">
        <v>83.200500000000005</v>
      </c>
      <c r="F49" s="31" t="s">
        <v>16</v>
      </c>
      <c r="H49" s="60">
        <f t="shared" si="0"/>
        <v>-8.3500000000000796E-2</v>
      </c>
      <c r="I49" s="60">
        <f t="shared" si="1"/>
        <v>8.3500000000000796E-2</v>
      </c>
    </row>
    <row r="50" spans="1:30" s="31" customFormat="1" ht="12.75" customHeight="1">
      <c r="A50" t="s">
        <v>317</v>
      </c>
      <c r="B50" s="31">
        <v>3973971.2310000001</v>
      </c>
      <c r="C50" s="31">
        <v>298681.56099999999</v>
      </c>
      <c r="D50" s="31">
        <v>102.855</v>
      </c>
      <c r="E50" s="33">
        <v>102.7587</v>
      </c>
      <c r="F50" s="31" t="s">
        <v>16</v>
      </c>
      <c r="H50" s="60">
        <f t="shared" si="0"/>
        <v>-9.6299999999999386E-2</v>
      </c>
      <c r="I50" s="60">
        <f t="shared" si="1"/>
        <v>9.6299999999999386E-2</v>
      </c>
    </row>
    <row r="51" spans="1:30" s="31" customFormat="1" ht="12.75" customHeight="1">
      <c r="A51" t="s">
        <v>71</v>
      </c>
      <c r="B51" s="31">
        <v>3963506.5649999999</v>
      </c>
      <c r="C51" s="31">
        <v>338849.13299999997</v>
      </c>
      <c r="D51" s="31">
        <v>140.239</v>
      </c>
      <c r="E51" s="33">
        <v>140.30629999999999</v>
      </c>
      <c r="F51" s="31" t="s">
        <v>16</v>
      </c>
      <c r="H51" s="60">
        <f t="shared" si="0"/>
        <v>6.7299999999988813E-2</v>
      </c>
      <c r="I51" s="60">
        <f t="shared" si="1"/>
        <v>6.7299999999988813E-2</v>
      </c>
    </row>
    <row r="52" spans="1:30" s="31" customFormat="1" ht="12.75" customHeight="1">
      <c r="A52" t="s">
        <v>70</v>
      </c>
      <c r="B52" s="31">
        <v>3967266.6179999998</v>
      </c>
      <c r="C52" s="31">
        <v>327135.94799999997</v>
      </c>
      <c r="D52" s="31">
        <v>110.173</v>
      </c>
      <c r="E52" s="33">
        <v>110.2342</v>
      </c>
      <c r="F52" s="31" t="s">
        <v>16</v>
      </c>
      <c r="H52" s="60">
        <f t="shared" si="0"/>
        <v>6.1199999999999477E-2</v>
      </c>
      <c r="I52" s="60">
        <f t="shared" si="1"/>
        <v>6.1199999999999477E-2</v>
      </c>
    </row>
    <row r="53" spans="1:30" s="31" customFormat="1" ht="12.75" customHeight="1">
      <c r="A53" t="s">
        <v>316</v>
      </c>
      <c r="B53" s="31">
        <v>3981988.9410000001</v>
      </c>
      <c r="C53" s="31">
        <v>308979.95400000003</v>
      </c>
      <c r="D53" s="31">
        <v>90.349000000000004</v>
      </c>
      <c r="E53" s="33">
        <v>90.309200000000004</v>
      </c>
      <c r="F53" s="31" t="s">
        <v>16</v>
      </c>
      <c r="H53" s="60">
        <f t="shared" si="0"/>
        <v>-3.9799999999999613E-2</v>
      </c>
      <c r="I53" s="60">
        <f t="shared" si="1"/>
        <v>3.9799999999999613E-2</v>
      </c>
    </row>
    <row r="54" spans="1:30" s="31" customFormat="1" ht="12.75" customHeight="1">
      <c r="A54" t="s">
        <v>315</v>
      </c>
      <c r="B54" s="31">
        <v>3981889.7889999999</v>
      </c>
      <c r="C54" s="31">
        <v>324883.08100000001</v>
      </c>
      <c r="D54" s="31">
        <v>114.191</v>
      </c>
      <c r="E54" s="33">
        <v>114.0869</v>
      </c>
      <c r="F54" s="31" t="s">
        <v>16</v>
      </c>
      <c r="H54" s="60">
        <f t="shared" si="0"/>
        <v>-0.10410000000000252</v>
      </c>
      <c r="I54" s="60">
        <f t="shared" si="1"/>
        <v>0.10410000000000252</v>
      </c>
    </row>
    <row r="55" spans="1:30" s="31" customFormat="1" ht="12.75" customHeight="1">
      <c r="A55" t="s">
        <v>314</v>
      </c>
      <c r="B55" s="31">
        <v>3988172.53</v>
      </c>
      <c r="C55" s="31">
        <v>337143.88</v>
      </c>
      <c r="D55" s="31">
        <v>121.411</v>
      </c>
      <c r="E55" s="33">
        <v>121.4696</v>
      </c>
      <c r="F55" s="31" t="s">
        <v>16</v>
      </c>
      <c r="H55" s="60">
        <f t="shared" si="0"/>
        <v>5.8599999999998431E-2</v>
      </c>
      <c r="I55" s="60">
        <f t="shared" si="1"/>
        <v>5.8599999999998431E-2</v>
      </c>
    </row>
    <row r="56" spans="1:30" s="31" customFormat="1" ht="12.75" customHeight="1">
      <c r="A56" t="s">
        <v>313</v>
      </c>
      <c r="B56" s="31">
        <v>3985583.517</v>
      </c>
      <c r="C56" s="31">
        <v>349059.70199999999</v>
      </c>
      <c r="D56" s="31">
        <v>114.038</v>
      </c>
      <c r="E56" s="33">
        <v>114.0154</v>
      </c>
      <c r="F56" s="31" t="s">
        <v>16</v>
      </c>
      <c r="H56" s="60">
        <f t="shared" si="0"/>
        <v>-2.2599999999997067E-2</v>
      </c>
      <c r="I56" s="60">
        <f t="shared" si="1"/>
        <v>2.2599999999997067E-2</v>
      </c>
    </row>
    <row r="57" spans="1:30" s="31" customFormat="1" ht="12.75" customHeight="1">
      <c r="A57" t="s">
        <v>269</v>
      </c>
      <c r="B57" s="31">
        <v>3913981.45</v>
      </c>
      <c r="C57" s="31">
        <v>354538.65100000001</v>
      </c>
      <c r="D57" s="31">
        <v>138.286</v>
      </c>
      <c r="E57" s="33">
        <v>138.35339999999999</v>
      </c>
      <c r="F57" s="31" t="s">
        <v>16</v>
      </c>
      <c r="H57" s="60">
        <f t="shared" si="0"/>
        <v>6.7399999999992133E-2</v>
      </c>
      <c r="I57" s="60">
        <f t="shared" si="1"/>
        <v>6.7399999999992133E-2</v>
      </c>
    </row>
    <row r="58" spans="1:30" s="31" customFormat="1" ht="12.75" customHeight="1">
      <c r="A58" t="s">
        <v>69</v>
      </c>
      <c r="B58" s="31">
        <v>3995783.4989999998</v>
      </c>
      <c r="C58" s="31">
        <v>350797.65600000002</v>
      </c>
      <c r="D58" s="31">
        <v>137.61099999999999</v>
      </c>
      <c r="E58" s="33">
        <v>137.61019999999999</v>
      </c>
      <c r="F58" s="31" t="s">
        <v>16</v>
      </c>
      <c r="H58" s="60">
        <f t="shared" si="0"/>
        <v>-7.9999999999813554E-4</v>
      </c>
      <c r="I58" s="60">
        <f t="shared" si="1"/>
        <v>7.9999999999813554E-4</v>
      </c>
    </row>
    <row r="59" spans="1:30" s="31" customFormat="1" ht="12.75" customHeight="1">
      <c r="A59" t="s">
        <v>268</v>
      </c>
      <c r="B59" s="31">
        <v>3933866.4870000002</v>
      </c>
      <c r="C59" s="31">
        <v>361680.21899999998</v>
      </c>
      <c r="D59" s="31">
        <v>156.05699999999999</v>
      </c>
      <c r="E59" s="33">
        <v>156.18520000000001</v>
      </c>
      <c r="F59" s="31" t="s">
        <v>16</v>
      </c>
      <c r="H59" s="60">
        <f t="shared" si="0"/>
        <v>0.12820000000002096</v>
      </c>
      <c r="I59" s="60">
        <f t="shared" si="1"/>
        <v>0.12820000000002096</v>
      </c>
    </row>
    <row r="60" spans="1:30" s="9" customFormat="1">
      <c r="A60" s="1" t="s">
        <v>68</v>
      </c>
      <c r="B60" s="32">
        <v>3997230.4389999998</v>
      </c>
      <c r="C60" s="32">
        <v>334246.87599999999</v>
      </c>
      <c r="D60" s="32">
        <v>107.16200000000001</v>
      </c>
      <c r="E60" s="80">
        <v>107.0271</v>
      </c>
      <c r="F60" s="32" t="s">
        <v>16</v>
      </c>
      <c r="G60" s="32"/>
      <c r="H60" s="81">
        <f>E60-D60</f>
        <v>-0.1349000000000018</v>
      </c>
      <c r="I60" s="81">
        <f>ABS(H60)</f>
        <v>0.1349000000000018</v>
      </c>
      <c r="J60" s="82"/>
      <c r="K60" s="72"/>
      <c r="L60" s="82"/>
      <c r="M60" s="82"/>
      <c r="N60" s="82"/>
      <c r="O60" s="82"/>
      <c r="P60" s="82"/>
      <c r="Q60" s="82"/>
      <c r="R60" s="83"/>
      <c r="S60" s="83"/>
      <c r="T60" s="83"/>
      <c r="U60" s="82"/>
      <c r="V60" s="3"/>
      <c r="W60" s="21"/>
      <c r="X60" s="3"/>
      <c r="Y60" s="1"/>
      <c r="Z60" s="2"/>
      <c r="AA60" s="7"/>
      <c r="AB60" s="8"/>
      <c r="AD60" s="14"/>
    </row>
    <row r="61" spans="1:30" s="31" customFormat="1" ht="12.75" customHeight="1">
      <c r="A61" t="s">
        <v>267</v>
      </c>
      <c r="B61" s="31">
        <v>3946196.7519999999</v>
      </c>
      <c r="C61" s="31">
        <v>365675.288</v>
      </c>
      <c r="D61" s="31">
        <v>159.27699999999999</v>
      </c>
      <c r="E61" s="33">
        <v>159.31739999999999</v>
      </c>
      <c r="F61" s="31" t="s">
        <v>16</v>
      </c>
      <c r="H61" s="60">
        <f t="shared" si="0"/>
        <v>4.0400000000005321E-2</v>
      </c>
      <c r="I61" s="60">
        <f t="shared" si="1"/>
        <v>4.0400000000005321E-2</v>
      </c>
    </row>
    <row r="62" spans="1:30" s="31" customFormat="1" ht="12.75" customHeight="1">
      <c r="A62" t="s">
        <v>67</v>
      </c>
      <c r="B62" s="31">
        <v>3999819.3689999999</v>
      </c>
      <c r="C62" s="31">
        <v>319372.51400000002</v>
      </c>
      <c r="D62" s="31">
        <v>110.11799999999999</v>
      </c>
      <c r="E62" s="33">
        <v>110.2085</v>
      </c>
      <c r="F62" s="31" t="s">
        <v>16</v>
      </c>
      <c r="H62" s="60">
        <f t="shared" si="0"/>
        <v>9.0500000000005798E-2</v>
      </c>
      <c r="I62" s="60">
        <f t="shared" si="1"/>
        <v>9.0500000000005798E-2</v>
      </c>
    </row>
    <row r="63" spans="1:30" s="31" customFormat="1" ht="12.75" customHeight="1">
      <c r="A63" t="s">
        <v>249</v>
      </c>
      <c r="B63" s="31">
        <v>4047970.861</v>
      </c>
      <c r="C63" s="31">
        <v>304368.95699999999</v>
      </c>
      <c r="D63" s="31">
        <v>112.505</v>
      </c>
      <c r="E63" s="33">
        <v>112.68989999999999</v>
      </c>
      <c r="F63" s="31" t="s">
        <v>16</v>
      </c>
      <c r="H63" s="60">
        <f t="shared" si="0"/>
        <v>0.18489999999999895</v>
      </c>
      <c r="I63" s="60">
        <f t="shared" si="1"/>
        <v>0.18489999999999895</v>
      </c>
    </row>
    <row r="64" spans="1:30" s="31" customFormat="1" ht="12.75" customHeight="1">
      <c r="A64" t="s">
        <v>55</v>
      </c>
      <c r="B64" s="31">
        <v>4027402.1529999999</v>
      </c>
      <c r="C64" s="31">
        <v>278235.14600000001</v>
      </c>
      <c r="D64" s="31">
        <v>87.051000000000002</v>
      </c>
      <c r="E64" s="33">
        <v>87.036600000000007</v>
      </c>
      <c r="F64" s="31" t="s">
        <v>16</v>
      </c>
      <c r="H64" s="60">
        <f t="shared" si="0"/>
        <v>-1.4399999999994861E-2</v>
      </c>
      <c r="I64" s="60">
        <f t="shared" si="1"/>
        <v>1.4399999999994861E-2</v>
      </c>
    </row>
    <row r="65" spans="1:9" s="31" customFormat="1" ht="12.75" customHeight="1">
      <c r="A65" t="s">
        <v>266</v>
      </c>
      <c r="B65" s="31">
        <v>3961394.0520000001</v>
      </c>
      <c r="C65" s="31">
        <v>361165.06699999998</v>
      </c>
      <c r="D65" s="31">
        <v>188.80600000000001</v>
      </c>
      <c r="E65" s="33">
        <v>188.9958</v>
      </c>
      <c r="F65" s="31" t="s">
        <v>16</v>
      </c>
      <c r="H65" s="60">
        <f t="shared" si="0"/>
        <v>0.18979999999999109</v>
      </c>
      <c r="I65" s="60">
        <f t="shared" si="1"/>
        <v>0.18979999999999109</v>
      </c>
    </row>
    <row r="66" spans="1:9" s="31" customFormat="1" ht="12.75" customHeight="1">
      <c r="A66" t="s">
        <v>266</v>
      </c>
      <c r="B66" s="31">
        <v>3991714.105</v>
      </c>
      <c r="C66" s="31">
        <v>309624.22700000001</v>
      </c>
      <c r="D66" s="31">
        <v>94.225999999999999</v>
      </c>
      <c r="E66" s="33">
        <v>94.334000000000003</v>
      </c>
      <c r="F66" s="31" t="s">
        <v>16</v>
      </c>
      <c r="H66" s="60">
        <f t="shared" si="0"/>
        <v>0.10800000000000409</v>
      </c>
      <c r="I66" s="60">
        <f t="shared" si="1"/>
        <v>0.10800000000000409</v>
      </c>
    </row>
    <row r="67" spans="1:9" s="31" customFormat="1" ht="12.75" customHeight="1">
      <c r="A67" t="s">
        <v>265</v>
      </c>
      <c r="B67" s="31">
        <v>3969755.2949999999</v>
      </c>
      <c r="C67" s="31">
        <v>350225.87800000003</v>
      </c>
      <c r="D67" s="31">
        <v>167.648</v>
      </c>
      <c r="E67" s="33">
        <v>167.6711</v>
      </c>
      <c r="F67" s="31" t="s">
        <v>16</v>
      </c>
      <c r="H67" s="60">
        <f t="shared" ref="H67:H130" si="2">E67-D67</f>
        <v>2.3099999999999454E-2</v>
      </c>
      <c r="I67" s="60">
        <f t="shared" ref="I67:I130" si="3">ABS(H67)</f>
        <v>2.3099999999999454E-2</v>
      </c>
    </row>
    <row r="68" spans="1:9" s="31" customFormat="1" ht="12.75" customHeight="1">
      <c r="A68" t="s">
        <v>66</v>
      </c>
      <c r="B68" s="31">
        <v>4004264.196</v>
      </c>
      <c r="C68" s="31">
        <v>305686.91600000003</v>
      </c>
      <c r="D68" s="31">
        <v>106.235</v>
      </c>
      <c r="E68" s="33">
        <v>106.31829999999999</v>
      </c>
      <c r="F68" s="31" t="s">
        <v>16</v>
      </c>
      <c r="H68" s="60">
        <f t="shared" si="2"/>
        <v>8.3299999999994156E-2</v>
      </c>
      <c r="I68" s="60">
        <f t="shared" si="3"/>
        <v>8.3299999999994156E-2</v>
      </c>
    </row>
    <row r="69" spans="1:9" s="31" customFormat="1" ht="12.75" customHeight="1">
      <c r="A69" t="s">
        <v>264</v>
      </c>
      <c r="B69" s="31">
        <v>3977871.9759999998</v>
      </c>
      <c r="C69" s="31">
        <v>373230.81099999999</v>
      </c>
      <c r="D69" s="31">
        <v>141.45599999999999</v>
      </c>
      <c r="E69" s="33">
        <v>141.3218</v>
      </c>
      <c r="F69" s="31" t="s">
        <v>16</v>
      </c>
      <c r="H69" s="60">
        <f t="shared" si="2"/>
        <v>-0.13419999999999277</v>
      </c>
      <c r="I69" s="60">
        <f t="shared" si="3"/>
        <v>0.13419999999999277</v>
      </c>
    </row>
    <row r="70" spans="1:9" s="31" customFormat="1" ht="12.75" customHeight="1">
      <c r="A70" t="s">
        <v>264</v>
      </c>
      <c r="B70" s="31">
        <v>3982839.4720000001</v>
      </c>
      <c r="C70" s="31">
        <v>289714.08600000001</v>
      </c>
      <c r="D70" s="31">
        <v>95.497</v>
      </c>
      <c r="E70" s="33">
        <v>95.442400000000006</v>
      </c>
      <c r="F70" s="31" t="s">
        <v>16</v>
      </c>
      <c r="H70" s="60">
        <f t="shared" si="2"/>
        <v>-5.4599999999993543E-2</v>
      </c>
      <c r="I70" s="60">
        <f t="shared" si="3"/>
        <v>5.4599999999993543E-2</v>
      </c>
    </row>
    <row r="71" spans="1:9" s="31" customFormat="1" ht="12.75" customHeight="1">
      <c r="A71" t="s">
        <v>263</v>
      </c>
      <c r="B71" s="31">
        <v>3983720.4509999999</v>
      </c>
      <c r="C71" s="31">
        <v>358096.71100000001</v>
      </c>
      <c r="D71" s="31">
        <v>128.291</v>
      </c>
      <c r="E71" s="33">
        <v>128.2851</v>
      </c>
      <c r="F71" s="31" t="s">
        <v>16</v>
      </c>
      <c r="H71" s="60">
        <f t="shared" si="2"/>
        <v>-5.8999999999969077E-3</v>
      </c>
      <c r="I71" s="60">
        <f t="shared" si="3"/>
        <v>5.8999999999969077E-3</v>
      </c>
    </row>
    <row r="72" spans="1:9" s="31" customFormat="1" ht="12.75" customHeight="1">
      <c r="A72" t="s">
        <v>263</v>
      </c>
      <c r="B72" s="31">
        <v>3989345.13</v>
      </c>
      <c r="C72" s="31">
        <v>289214.33799999999</v>
      </c>
      <c r="D72" s="31">
        <v>85.816999999999993</v>
      </c>
      <c r="E72" s="33">
        <v>85.93</v>
      </c>
      <c r="F72" s="31" t="s">
        <v>16</v>
      </c>
      <c r="H72" s="60">
        <f t="shared" si="2"/>
        <v>0.11300000000001376</v>
      </c>
      <c r="I72" s="60">
        <f t="shared" si="3"/>
        <v>0.11300000000001376</v>
      </c>
    </row>
    <row r="73" spans="1:9" s="31" customFormat="1" ht="12.75" customHeight="1">
      <c r="A73" t="s">
        <v>262</v>
      </c>
      <c r="B73" s="31">
        <v>3990261.8679999998</v>
      </c>
      <c r="C73" s="31">
        <v>377117.83100000001</v>
      </c>
      <c r="D73" s="31">
        <v>140.93899999999999</v>
      </c>
      <c r="E73" s="33">
        <v>140.92840000000001</v>
      </c>
      <c r="F73" s="31" t="s">
        <v>16</v>
      </c>
      <c r="H73" s="60">
        <f t="shared" si="2"/>
        <v>-1.0599999999982401E-2</v>
      </c>
      <c r="I73" s="60">
        <f t="shared" si="3"/>
        <v>1.0599999999982401E-2</v>
      </c>
    </row>
    <row r="74" spans="1:9" s="31" customFormat="1" ht="12.75" customHeight="1">
      <c r="A74" t="s">
        <v>65</v>
      </c>
      <c r="B74" s="31">
        <v>3999997.6609999998</v>
      </c>
      <c r="C74" s="31">
        <v>294580.30699999997</v>
      </c>
      <c r="D74" s="31">
        <v>103.44</v>
      </c>
      <c r="E74" s="33">
        <v>103.5068</v>
      </c>
      <c r="F74" s="31" t="s">
        <v>16</v>
      </c>
      <c r="H74" s="60">
        <f t="shared" si="2"/>
        <v>6.6800000000000637E-2</v>
      </c>
      <c r="I74" s="60">
        <f t="shared" si="3"/>
        <v>6.6800000000000637E-2</v>
      </c>
    </row>
    <row r="75" spans="1:9" s="31" customFormat="1" ht="12.75" customHeight="1">
      <c r="A75" t="s">
        <v>261</v>
      </c>
      <c r="B75" s="31">
        <v>3993443.767</v>
      </c>
      <c r="C75" s="31">
        <v>368027.54599999997</v>
      </c>
      <c r="D75" s="31">
        <v>147.25</v>
      </c>
      <c r="E75" s="33">
        <v>147.2311</v>
      </c>
      <c r="F75" s="31" t="s">
        <v>16</v>
      </c>
      <c r="H75" s="60">
        <f t="shared" si="2"/>
        <v>-1.8900000000002137E-2</v>
      </c>
      <c r="I75" s="60">
        <f t="shared" si="3"/>
        <v>1.8900000000002137E-2</v>
      </c>
    </row>
    <row r="76" spans="1:9" s="31" customFormat="1" ht="12.75" customHeight="1">
      <c r="A76" t="s">
        <v>64</v>
      </c>
      <c r="B76" s="31">
        <v>4004929.7370000002</v>
      </c>
      <c r="C76" s="31">
        <v>277217.18400000001</v>
      </c>
      <c r="D76" s="31">
        <v>82.335999999999999</v>
      </c>
      <c r="E76" s="33">
        <v>82.292500000000004</v>
      </c>
      <c r="F76" s="31" t="s">
        <v>16</v>
      </c>
      <c r="H76" s="60">
        <f t="shared" si="2"/>
        <v>-4.3499999999994543E-2</v>
      </c>
      <c r="I76" s="60">
        <f t="shared" si="3"/>
        <v>4.3499999999994543E-2</v>
      </c>
    </row>
    <row r="77" spans="1:9" s="31" customFormat="1" ht="12.75" customHeight="1">
      <c r="A77" t="s">
        <v>260</v>
      </c>
      <c r="B77" s="31">
        <v>3999895.003</v>
      </c>
      <c r="C77" s="31">
        <v>345662.64199999999</v>
      </c>
      <c r="D77" s="31">
        <v>142.54900000000001</v>
      </c>
      <c r="E77" s="33">
        <v>142.53620000000001</v>
      </c>
      <c r="F77" s="31" t="s">
        <v>16</v>
      </c>
      <c r="H77" s="60">
        <f t="shared" si="2"/>
        <v>-1.279999999999859E-2</v>
      </c>
      <c r="I77" s="60">
        <f t="shared" si="3"/>
        <v>1.279999999999859E-2</v>
      </c>
    </row>
    <row r="78" spans="1:9" s="31" customFormat="1" ht="12.75" customHeight="1">
      <c r="A78" t="s">
        <v>260</v>
      </c>
      <c r="B78" s="31">
        <v>3991973.6510000001</v>
      </c>
      <c r="C78" s="31">
        <v>274844.397</v>
      </c>
      <c r="D78" s="31">
        <v>83.331999999999994</v>
      </c>
      <c r="E78" s="33">
        <v>83.320899999999995</v>
      </c>
      <c r="F78" s="31" t="s">
        <v>16</v>
      </c>
      <c r="H78" s="60">
        <f t="shared" si="2"/>
        <v>-1.1099999999999E-2</v>
      </c>
      <c r="I78" s="60">
        <f t="shared" si="3"/>
        <v>1.1099999999999E-2</v>
      </c>
    </row>
    <row r="79" spans="1:9" s="31" customFormat="1" ht="12.75" customHeight="1">
      <c r="A79" t="s">
        <v>259</v>
      </c>
      <c r="B79" s="31">
        <v>4006933.2340000002</v>
      </c>
      <c r="C79" s="31">
        <v>373346.05200000003</v>
      </c>
      <c r="D79" s="31">
        <v>160.29</v>
      </c>
      <c r="E79" s="33">
        <v>160.21850000000001</v>
      </c>
      <c r="F79" s="31" t="s">
        <v>16</v>
      </c>
      <c r="H79" s="60">
        <f t="shared" si="2"/>
        <v>-7.149999999998613E-2</v>
      </c>
      <c r="I79" s="60">
        <f t="shared" si="3"/>
        <v>7.149999999998613E-2</v>
      </c>
    </row>
    <row r="80" spans="1:9" s="31" customFormat="1" ht="12.75" customHeight="1">
      <c r="A80" t="s">
        <v>259</v>
      </c>
      <c r="B80" s="31">
        <v>3980343.0049999999</v>
      </c>
      <c r="C80" s="31">
        <v>278271.11700000003</v>
      </c>
      <c r="D80" s="31">
        <v>115.708</v>
      </c>
      <c r="E80" s="33">
        <v>115.6003</v>
      </c>
      <c r="F80" s="31" t="s">
        <v>16</v>
      </c>
      <c r="H80" s="60">
        <f t="shared" si="2"/>
        <v>-0.10769999999999413</v>
      </c>
      <c r="I80" s="60">
        <f t="shared" si="3"/>
        <v>0.10769999999999413</v>
      </c>
    </row>
    <row r="81" spans="1:9" s="31" customFormat="1" ht="12.75" customHeight="1">
      <c r="A81" t="s">
        <v>258</v>
      </c>
      <c r="B81" s="31">
        <v>4009951.1310000001</v>
      </c>
      <c r="C81" s="31">
        <v>354721.75599999999</v>
      </c>
      <c r="D81" s="31">
        <v>124.11</v>
      </c>
      <c r="E81" s="33">
        <v>124.0335</v>
      </c>
      <c r="F81" s="31" t="s">
        <v>16</v>
      </c>
      <c r="H81" s="60">
        <f t="shared" si="2"/>
        <v>-7.6499999999995794E-2</v>
      </c>
      <c r="I81" s="60">
        <f t="shared" si="3"/>
        <v>7.6499999999995794E-2</v>
      </c>
    </row>
    <row r="82" spans="1:9" s="31" customFormat="1" ht="12.75" customHeight="1">
      <c r="A82" t="s">
        <v>258</v>
      </c>
      <c r="B82" s="31">
        <v>3982131.429</v>
      </c>
      <c r="C82" s="31">
        <v>262323.15899999999</v>
      </c>
      <c r="D82" s="31">
        <v>79.23</v>
      </c>
      <c r="E82" s="33">
        <v>79.124600000000001</v>
      </c>
      <c r="F82" s="31" t="s">
        <v>16</v>
      </c>
      <c r="H82" s="60">
        <f t="shared" si="2"/>
        <v>-0.10540000000000305</v>
      </c>
      <c r="I82" s="60">
        <f t="shared" si="3"/>
        <v>0.10540000000000305</v>
      </c>
    </row>
    <row r="83" spans="1:9" s="31" customFormat="1" ht="12.75" customHeight="1">
      <c r="A83" t="s">
        <v>257</v>
      </c>
      <c r="B83" s="31">
        <v>4002968.264</v>
      </c>
      <c r="C83" s="31">
        <v>337927.239</v>
      </c>
      <c r="D83" s="31">
        <v>129.60499999999999</v>
      </c>
      <c r="E83" s="33">
        <v>129.6276</v>
      </c>
      <c r="F83" s="31" t="s">
        <v>16</v>
      </c>
      <c r="H83" s="60">
        <f t="shared" si="2"/>
        <v>2.2600000000011278E-2</v>
      </c>
      <c r="I83" s="60">
        <f t="shared" si="3"/>
        <v>2.2600000000011278E-2</v>
      </c>
    </row>
    <row r="84" spans="1:9" s="31" customFormat="1" ht="12.75" customHeight="1">
      <c r="A84" t="s">
        <v>63</v>
      </c>
      <c r="B84" s="31">
        <v>3997234.531</v>
      </c>
      <c r="C84" s="31">
        <v>267044.12800000003</v>
      </c>
      <c r="D84" s="31">
        <v>89.435000000000002</v>
      </c>
      <c r="E84" s="33">
        <v>89.407499999999999</v>
      </c>
      <c r="F84" s="31" t="s">
        <v>16</v>
      </c>
      <c r="H84" s="60">
        <f t="shared" si="2"/>
        <v>-2.7500000000003411E-2</v>
      </c>
      <c r="I84" s="60">
        <f t="shared" si="3"/>
        <v>2.7500000000003411E-2</v>
      </c>
    </row>
    <row r="85" spans="1:9" s="31" customFormat="1" ht="12.75" customHeight="1">
      <c r="A85" t="s">
        <v>248</v>
      </c>
      <c r="B85" s="31">
        <v>4049907.64</v>
      </c>
      <c r="C85" s="31">
        <v>289945.98499999999</v>
      </c>
      <c r="D85" s="31">
        <v>89.367000000000004</v>
      </c>
      <c r="E85" s="33">
        <v>89.467200000000005</v>
      </c>
      <c r="F85" s="31" t="s">
        <v>16</v>
      </c>
      <c r="H85" s="60">
        <f t="shared" si="2"/>
        <v>0.10020000000000095</v>
      </c>
      <c r="I85" s="60">
        <f t="shared" si="3"/>
        <v>0.10020000000000095</v>
      </c>
    </row>
    <row r="86" spans="1:9" s="31" customFormat="1" ht="12.75" customHeight="1">
      <c r="A86" t="s">
        <v>54</v>
      </c>
      <c r="B86" s="31">
        <v>4041087.1519999998</v>
      </c>
      <c r="C86" s="31">
        <v>276103.32699999999</v>
      </c>
      <c r="D86" s="31">
        <v>91.183999999999997</v>
      </c>
      <c r="E86" s="33">
        <v>91.116600000000005</v>
      </c>
      <c r="F86" s="31" t="s">
        <v>16</v>
      </c>
      <c r="H86" s="60">
        <f t="shared" si="2"/>
        <v>-6.7399999999992133E-2</v>
      </c>
      <c r="I86" s="60">
        <f t="shared" si="3"/>
        <v>6.7399999999992133E-2</v>
      </c>
    </row>
    <row r="87" spans="1:9" s="31" customFormat="1" ht="12.75" customHeight="1">
      <c r="A87" t="s">
        <v>278</v>
      </c>
      <c r="B87" s="31">
        <v>4017498.35</v>
      </c>
      <c r="C87" s="31">
        <v>351847.31300000002</v>
      </c>
      <c r="D87" s="31">
        <v>161.613</v>
      </c>
      <c r="E87" s="33">
        <v>161.73740000000001</v>
      </c>
      <c r="F87" s="31" t="s">
        <v>247</v>
      </c>
      <c r="H87" s="60">
        <f t="shared" si="2"/>
        <v>0.1244000000000085</v>
      </c>
      <c r="I87" s="60">
        <f t="shared" si="3"/>
        <v>0.1244000000000085</v>
      </c>
    </row>
    <row r="88" spans="1:9" s="31" customFormat="1" ht="12.75" customHeight="1">
      <c r="A88" t="s">
        <v>122</v>
      </c>
      <c r="B88" s="31">
        <v>3923050.0049999999</v>
      </c>
      <c r="C88" s="31">
        <v>339435.16600000003</v>
      </c>
      <c r="D88" s="31">
        <v>142.49100000000001</v>
      </c>
      <c r="E88" s="33">
        <v>142.53020000000001</v>
      </c>
      <c r="F88" s="31" t="s">
        <v>247</v>
      </c>
      <c r="H88" s="60">
        <f t="shared" si="2"/>
        <v>3.9199999999993906E-2</v>
      </c>
      <c r="I88" s="60">
        <f t="shared" si="3"/>
        <v>3.9199999999993906E-2</v>
      </c>
    </row>
    <row r="89" spans="1:9" s="31" customFormat="1" ht="12.75" customHeight="1">
      <c r="A89" t="s">
        <v>277</v>
      </c>
      <c r="B89" s="31">
        <v>4017493.6609999998</v>
      </c>
      <c r="C89" s="31">
        <v>333407.27100000001</v>
      </c>
      <c r="D89" s="31">
        <v>105.673</v>
      </c>
      <c r="E89" s="33">
        <v>105.6027</v>
      </c>
      <c r="F89" s="31" t="s">
        <v>247</v>
      </c>
      <c r="H89" s="60">
        <f t="shared" si="2"/>
        <v>-7.0300000000003138E-2</v>
      </c>
      <c r="I89" s="60">
        <f t="shared" si="3"/>
        <v>7.0300000000003138E-2</v>
      </c>
    </row>
    <row r="90" spans="1:9" s="31" customFormat="1" ht="12.75" customHeight="1">
      <c r="A90" t="s">
        <v>276</v>
      </c>
      <c r="B90" s="31">
        <v>4027056.977</v>
      </c>
      <c r="C90" s="31">
        <v>342845.68400000001</v>
      </c>
      <c r="D90" s="31">
        <v>116.24</v>
      </c>
      <c r="E90" s="33">
        <v>115.693</v>
      </c>
      <c r="F90" s="31" t="s">
        <v>247</v>
      </c>
      <c r="H90" s="60">
        <f t="shared" si="2"/>
        <v>-0.54699999999999704</v>
      </c>
      <c r="I90" s="60">
        <f t="shared" si="3"/>
        <v>0.54699999999999704</v>
      </c>
    </row>
    <row r="91" spans="1:9" s="31" customFormat="1" ht="12.75" customHeight="1">
      <c r="A91" t="s">
        <v>120</v>
      </c>
      <c r="B91" s="31">
        <v>3904903.5959999999</v>
      </c>
      <c r="C91" s="31">
        <v>338661.38</v>
      </c>
      <c r="D91" s="31">
        <v>169.83500000000001</v>
      </c>
      <c r="E91" s="33">
        <v>170.3938</v>
      </c>
      <c r="F91" s="31" t="s">
        <v>247</v>
      </c>
      <c r="H91" s="60">
        <f t="shared" si="2"/>
        <v>0.55879999999999086</v>
      </c>
      <c r="I91" s="60">
        <f t="shared" si="3"/>
        <v>0.55879999999999086</v>
      </c>
    </row>
    <row r="92" spans="1:9" s="31" customFormat="1" ht="12.75" customHeight="1">
      <c r="A92" t="s">
        <v>205</v>
      </c>
      <c r="B92" s="31">
        <v>4040290.702</v>
      </c>
      <c r="C92" s="31">
        <v>306081.41499999998</v>
      </c>
      <c r="D92" s="31">
        <v>116.89700000000001</v>
      </c>
      <c r="E92" s="33">
        <v>116.8447</v>
      </c>
      <c r="F92" s="31" t="s">
        <v>247</v>
      </c>
      <c r="H92" s="60">
        <f t="shared" si="2"/>
        <v>-5.2300000000002456E-2</v>
      </c>
      <c r="I92" s="60">
        <f t="shared" si="3"/>
        <v>5.2300000000002456E-2</v>
      </c>
    </row>
    <row r="93" spans="1:9" s="31" customFormat="1" ht="12.75" customHeight="1">
      <c r="A93" t="s">
        <v>204</v>
      </c>
      <c r="B93" s="31">
        <v>4040911.9739999999</v>
      </c>
      <c r="C93" s="31">
        <v>287871.85600000003</v>
      </c>
      <c r="D93" s="31">
        <v>88.352999999999994</v>
      </c>
      <c r="E93" s="33">
        <v>88.488399999999999</v>
      </c>
      <c r="F93" s="31" t="s">
        <v>247</v>
      </c>
      <c r="H93" s="60">
        <f t="shared" si="2"/>
        <v>0.13540000000000418</v>
      </c>
      <c r="I93" s="60">
        <f t="shared" si="3"/>
        <v>0.13540000000000418</v>
      </c>
    </row>
    <row r="94" spans="1:9" s="31" customFormat="1" ht="12.75" customHeight="1">
      <c r="A94" t="s">
        <v>203</v>
      </c>
      <c r="B94" s="31">
        <v>4033284.8990000002</v>
      </c>
      <c r="C94" s="31">
        <v>277782.85499999998</v>
      </c>
      <c r="D94" s="31">
        <v>90.239000000000004</v>
      </c>
      <c r="E94" s="33">
        <v>90.240600000000001</v>
      </c>
      <c r="F94" s="31" t="s">
        <v>247</v>
      </c>
      <c r="H94" s="60">
        <f t="shared" si="2"/>
        <v>1.5999999999962711E-3</v>
      </c>
      <c r="I94" s="60">
        <f t="shared" si="3"/>
        <v>1.5999999999962711E-3</v>
      </c>
    </row>
    <row r="95" spans="1:9" s="31" customFormat="1" ht="12.75" customHeight="1">
      <c r="A95" t="s">
        <v>202</v>
      </c>
      <c r="B95" s="31">
        <v>4023129.3029999998</v>
      </c>
      <c r="C95" s="31">
        <v>269584.11200000002</v>
      </c>
      <c r="D95" s="31">
        <v>84.991</v>
      </c>
      <c r="E95" s="33">
        <v>84.9923</v>
      </c>
      <c r="F95" s="31" t="s">
        <v>247</v>
      </c>
      <c r="H95" s="60">
        <f t="shared" si="2"/>
        <v>1.300000000000523E-3</v>
      </c>
      <c r="I95" s="60">
        <f t="shared" si="3"/>
        <v>1.300000000000523E-3</v>
      </c>
    </row>
    <row r="96" spans="1:9" s="31" customFormat="1" ht="12.75" customHeight="1">
      <c r="A96" t="s">
        <v>201</v>
      </c>
      <c r="B96" s="31">
        <v>4030497.281</v>
      </c>
      <c r="C96" s="31">
        <v>296073.266</v>
      </c>
      <c r="D96" s="31">
        <v>135.08500000000001</v>
      </c>
      <c r="E96" s="33">
        <v>135.0436</v>
      </c>
      <c r="F96" s="31" t="s">
        <v>247</v>
      </c>
      <c r="H96" s="60">
        <f t="shared" si="2"/>
        <v>-4.1400000000010095E-2</v>
      </c>
      <c r="I96" s="60">
        <f t="shared" si="3"/>
        <v>4.1400000000010095E-2</v>
      </c>
    </row>
    <row r="97" spans="1:9" s="31" customFormat="1" ht="12.75" customHeight="1">
      <c r="A97" t="s">
        <v>200</v>
      </c>
      <c r="B97" s="31">
        <v>4032248.108</v>
      </c>
      <c r="C97" s="31">
        <v>309404.61099999998</v>
      </c>
      <c r="D97" s="31">
        <v>110.85899999999999</v>
      </c>
      <c r="E97" s="33">
        <v>110.8648</v>
      </c>
      <c r="F97" s="31" t="s">
        <v>247</v>
      </c>
      <c r="H97" s="60">
        <f t="shared" si="2"/>
        <v>5.8000000000077989E-3</v>
      </c>
      <c r="I97" s="60">
        <f t="shared" si="3"/>
        <v>5.8000000000077989E-3</v>
      </c>
    </row>
    <row r="98" spans="1:9" s="31" customFormat="1" ht="12.75" customHeight="1">
      <c r="A98" t="s">
        <v>275</v>
      </c>
      <c r="B98" s="31">
        <v>4030264.4040000001</v>
      </c>
      <c r="C98" s="31">
        <v>365350.03499999997</v>
      </c>
      <c r="D98" s="31">
        <v>140.21799999999999</v>
      </c>
      <c r="E98" s="33">
        <v>140.23009999999999</v>
      </c>
      <c r="F98" s="31" t="s">
        <v>247</v>
      </c>
      <c r="H98" s="60">
        <f t="shared" si="2"/>
        <v>1.2100000000003774E-2</v>
      </c>
      <c r="I98" s="60">
        <f t="shared" si="3"/>
        <v>1.2100000000003774E-2</v>
      </c>
    </row>
    <row r="99" spans="1:9" s="32" customFormat="1" ht="12.75" customHeight="1">
      <c r="A99" s="1" t="s">
        <v>119</v>
      </c>
      <c r="B99" s="32">
        <v>3909351.3650000002</v>
      </c>
      <c r="C99" s="32">
        <v>344465.27</v>
      </c>
      <c r="D99" s="32">
        <v>195.54</v>
      </c>
      <c r="E99" s="32">
        <v>195.62700000000001</v>
      </c>
      <c r="F99" s="32" t="s">
        <v>247</v>
      </c>
      <c r="H99" s="81">
        <f t="shared" si="2"/>
        <v>8.7000000000017508E-2</v>
      </c>
      <c r="I99" s="81">
        <f t="shared" si="3"/>
        <v>8.7000000000017508E-2</v>
      </c>
    </row>
    <row r="100" spans="1:9" s="31" customFormat="1" ht="12.75" customHeight="1">
      <c r="A100" t="s">
        <v>199</v>
      </c>
      <c r="B100" s="31">
        <v>4037141.0959999999</v>
      </c>
      <c r="C100" s="31">
        <v>323924.27500000002</v>
      </c>
      <c r="D100" s="31">
        <v>100.913</v>
      </c>
      <c r="E100" s="33">
        <v>100.833</v>
      </c>
      <c r="F100" s="31" t="s">
        <v>247</v>
      </c>
      <c r="H100" s="60">
        <f t="shared" si="2"/>
        <v>-7.9999999999998295E-2</v>
      </c>
      <c r="I100" s="60">
        <f t="shared" si="3"/>
        <v>7.9999999999998295E-2</v>
      </c>
    </row>
    <row r="101" spans="1:9" s="31" customFormat="1" ht="12.75" customHeight="1">
      <c r="A101" t="s">
        <v>198</v>
      </c>
      <c r="B101" s="31">
        <v>4031570.6209999998</v>
      </c>
      <c r="C101" s="31">
        <v>333509.70600000001</v>
      </c>
      <c r="D101" s="31">
        <v>104.696</v>
      </c>
      <c r="E101" s="33">
        <v>104.63590000000001</v>
      </c>
      <c r="F101" s="31" t="s">
        <v>247</v>
      </c>
      <c r="H101" s="60">
        <f t="shared" si="2"/>
        <v>-6.0099999999991383E-2</v>
      </c>
      <c r="I101" s="60">
        <f t="shared" si="3"/>
        <v>6.0099999999991383E-2</v>
      </c>
    </row>
    <row r="102" spans="1:9" s="31" customFormat="1" ht="12.75" customHeight="1">
      <c r="A102" t="s">
        <v>197</v>
      </c>
      <c r="B102" s="31">
        <v>4030481.3280000002</v>
      </c>
      <c r="C102" s="31">
        <v>320778.45899999997</v>
      </c>
      <c r="D102" s="31">
        <v>92.073999999999998</v>
      </c>
      <c r="E102" s="33">
        <v>92.026799999999994</v>
      </c>
      <c r="F102" s="31" t="s">
        <v>247</v>
      </c>
      <c r="H102" s="60">
        <f t="shared" si="2"/>
        <v>-4.7200000000003683E-2</v>
      </c>
      <c r="I102" s="60">
        <f t="shared" si="3"/>
        <v>4.7200000000003683E-2</v>
      </c>
    </row>
    <row r="103" spans="1:9" s="31" customFormat="1" ht="12.75" customHeight="1">
      <c r="A103" t="s">
        <v>196</v>
      </c>
      <c r="B103" s="31">
        <v>4021877.7119999998</v>
      </c>
      <c r="C103" s="31">
        <v>320101.89</v>
      </c>
      <c r="D103" s="31">
        <v>112.849</v>
      </c>
      <c r="E103" s="33">
        <v>112.8133</v>
      </c>
      <c r="F103" s="31" t="s">
        <v>247</v>
      </c>
      <c r="H103" s="60">
        <f t="shared" si="2"/>
        <v>-3.5700000000005616E-2</v>
      </c>
      <c r="I103" s="60">
        <f t="shared" si="3"/>
        <v>3.5700000000005616E-2</v>
      </c>
    </row>
    <row r="104" spans="1:9" s="31" customFormat="1" ht="12.75" customHeight="1">
      <c r="A104" t="s">
        <v>195</v>
      </c>
      <c r="B104" s="31">
        <v>4016504.284</v>
      </c>
      <c r="C104" s="31">
        <v>305423.58500000002</v>
      </c>
      <c r="D104" s="31">
        <v>87.828000000000003</v>
      </c>
      <c r="E104" s="33">
        <v>87.835099999999997</v>
      </c>
      <c r="F104" s="31" t="s">
        <v>247</v>
      </c>
      <c r="H104" s="60">
        <f t="shared" si="2"/>
        <v>7.099999999994111E-3</v>
      </c>
      <c r="I104" s="60">
        <f t="shared" si="3"/>
        <v>7.099999999994111E-3</v>
      </c>
    </row>
    <row r="105" spans="1:9" s="31" customFormat="1" ht="12.75" customHeight="1">
      <c r="A105" t="s">
        <v>194</v>
      </c>
      <c r="B105" s="31">
        <v>4012667.963</v>
      </c>
      <c r="C105" s="31">
        <v>290103.63299999997</v>
      </c>
      <c r="D105" s="31">
        <v>97.596999999999994</v>
      </c>
      <c r="E105" s="33">
        <v>97.562799999999996</v>
      </c>
      <c r="F105" s="31" t="s">
        <v>247</v>
      </c>
      <c r="H105" s="60">
        <f t="shared" si="2"/>
        <v>-3.4199999999998454E-2</v>
      </c>
      <c r="I105" s="60">
        <f t="shared" si="3"/>
        <v>3.4199999999998454E-2</v>
      </c>
    </row>
    <row r="106" spans="1:9" s="31" customFormat="1" ht="12.75" customHeight="1">
      <c r="A106" t="s">
        <v>193</v>
      </c>
      <c r="B106" s="31">
        <v>4018351.6869999999</v>
      </c>
      <c r="C106" s="31">
        <v>282349.93199999997</v>
      </c>
      <c r="D106" s="31">
        <v>85.444999999999993</v>
      </c>
      <c r="E106" s="33">
        <v>85.444699999999997</v>
      </c>
      <c r="F106" s="31" t="s">
        <v>247</v>
      </c>
      <c r="H106" s="60">
        <f t="shared" si="2"/>
        <v>-2.9999999999574811E-4</v>
      </c>
      <c r="I106" s="60">
        <f t="shared" si="3"/>
        <v>2.9999999999574811E-4</v>
      </c>
    </row>
    <row r="107" spans="1:9" s="31" customFormat="1" ht="12.75" customHeight="1">
      <c r="A107" t="s">
        <v>334</v>
      </c>
      <c r="B107" s="31">
        <v>4004183.6490000002</v>
      </c>
      <c r="C107" s="31">
        <v>265228.27600000001</v>
      </c>
      <c r="D107" s="31">
        <v>81.216999999999999</v>
      </c>
      <c r="E107" s="33">
        <v>81.132900000000006</v>
      </c>
      <c r="F107" s="31" t="s">
        <v>247</v>
      </c>
      <c r="H107" s="60">
        <f t="shared" si="2"/>
        <v>-8.4099999999992292E-2</v>
      </c>
      <c r="I107" s="60">
        <f t="shared" si="3"/>
        <v>8.4099999999992292E-2</v>
      </c>
    </row>
    <row r="108" spans="1:9" s="31" customFormat="1" ht="12.75" customHeight="1">
      <c r="A108" t="s">
        <v>191</v>
      </c>
      <c r="B108" s="31">
        <v>3998797.1639999999</v>
      </c>
      <c r="C108" s="31">
        <v>278870.79300000001</v>
      </c>
      <c r="D108" s="31">
        <v>145.72200000000001</v>
      </c>
      <c r="E108" s="33">
        <v>145.86269999999999</v>
      </c>
      <c r="F108" s="31" t="s">
        <v>247</v>
      </c>
      <c r="H108" s="60">
        <f t="shared" si="2"/>
        <v>0.14069999999998117</v>
      </c>
      <c r="I108" s="60">
        <f t="shared" si="3"/>
        <v>0.14069999999998117</v>
      </c>
    </row>
    <row r="109" spans="1:9" s="31" customFormat="1" ht="12.75" customHeight="1">
      <c r="A109" t="s">
        <v>190</v>
      </c>
      <c r="B109" s="31">
        <v>4000906.0010000002</v>
      </c>
      <c r="C109" s="31">
        <v>284372.245</v>
      </c>
      <c r="D109" s="31">
        <v>141.01900000000001</v>
      </c>
      <c r="E109" s="33">
        <v>140.92599999999999</v>
      </c>
      <c r="F109" s="31" t="s">
        <v>247</v>
      </c>
      <c r="H109" s="60">
        <f t="shared" si="2"/>
        <v>-9.3000000000017735E-2</v>
      </c>
      <c r="I109" s="60">
        <f t="shared" si="3"/>
        <v>9.3000000000017735E-2</v>
      </c>
    </row>
    <row r="110" spans="1:9" s="31" customFormat="1" ht="12.75" customHeight="1">
      <c r="A110" t="s">
        <v>274</v>
      </c>
      <c r="B110" s="31">
        <v>4028824.7650000001</v>
      </c>
      <c r="C110" s="31">
        <v>379807.96299999999</v>
      </c>
      <c r="D110" s="31">
        <v>181.26</v>
      </c>
      <c r="E110" s="33">
        <v>181.23650000000001</v>
      </c>
      <c r="F110" s="31" t="s">
        <v>247</v>
      </c>
      <c r="H110" s="60">
        <f t="shared" si="2"/>
        <v>-2.3499999999984311E-2</v>
      </c>
      <c r="I110" s="60">
        <f t="shared" si="3"/>
        <v>2.3499999999984311E-2</v>
      </c>
    </row>
    <row r="111" spans="1:9" s="31" customFormat="1" ht="12.75" customHeight="1">
      <c r="A111" t="s">
        <v>118</v>
      </c>
      <c r="B111" s="31">
        <v>3918967.2930000001</v>
      </c>
      <c r="C111" s="31">
        <v>358457.16200000001</v>
      </c>
      <c r="D111" s="31">
        <v>130.14400000000001</v>
      </c>
      <c r="E111" s="33">
        <v>130.28</v>
      </c>
      <c r="F111" s="31" t="s">
        <v>247</v>
      </c>
      <c r="H111" s="60">
        <f t="shared" si="2"/>
        <v>0.13599999999999568</v>
      </c>
      <c r="I111" s="60">
        <f t="shared" si="3"/>
        <v>0.13599999999999568</v>
      </c>
    </row>
    <row r="112" spans="1:9" s="31" customFormat="1" ht="12.75" customHeight="1">
      <c r="A112" t="s">
        <v>189</v>
      </c>
      <c r="B112" s="31">
        <v>4005565.5359999998</v>
      </c>
      <c r="C112" s="31">
        <v>297363.30800000002</v>
      </c>
      <c r="D112" s="31">
        <v>94.004000000000005</v>
      </c>
      <c r="E112" s="33">
        <v>94.081800000000001</v>
      </c>
      <c r="F112" s="31" t="s">
        <v>247</v>
      </c>
      <c r="H112" s="60">
        <f t="shared" si="2"/>
        <v>7.7799999999996317E-2</v>
      </c>
      <c r="I112" s="60">
        <f t="shared" si="3"/>
        <v>7.7799999999996317E-2</v>
      </c>
    </row>
    <row r="113" spans="1:9" s="31" customFormat="1" ht="12.75" customHeight="1">
      <c r="A113" t="s">
        <v>188</v>
      </c>
      <c r="B113" s="31">
        <v>4008496.8569999998</v>
      </c>
      <c r="C113" s="31">
        <v>319839.84399999998</v>
      </c>
      <c r="D113" s="31">
        <v>89.912999999999997</v>
      </c>
      <c r="E113" s="33">
        <v>90.057000000000002</v>
      </c>
      <c r="F113" s="31" t="s">
        <v>247</v>
      </c>
      <c r="H113" s="60">
        <f t="shared" si="2"/>
        <v>0.14400000000000546</v>
      </c>
      <c r="I113" s="60">
        <f t="shared" si="3"/>
        <v>0.14400000000000546</v>
      </c>
    </row>
    <row r="114" spans="1:9" s="31" customFormat="1" ht="12.75" customHeight="1">
      <c r="A114" t="s">
        <v>187</v>
      </c>
      <c r="B114" s="31">
        <v>3998073.5529999998</v>
      </c>
      <c r="C114" s="31">
        <v>313087.65100000001</v>
      </c>
      <c r="D114" s="31">
        <v>102.319</v>
      </c>
      <c r="E114" s="33">
        <v>102.373</v>
      </c>
      <c r="F114" s="31" t="s">
        <v>247</v>
      </c>
      <c r="H114" s="60">
        <f t="shared" si="2"/>
        <v>5.4000000000002046E-2</v>
      </c>
      <c r="I114" s="60">
        <f t="shared" si="3"/>
        <v>5.4000000000002046E-2</v>
      </c>
    </row>
    <row r="115" spans="1:9" s="31" customFormat="1" ht="12.75" customHeight="1">
      <c r="A115" t="s">
        <v>186</v>
      </c>
      <c r="B115" s="31">
        <v>3998758.0789999999</v>
      </c>
      <c r="C115" s="31">
        <v>326631.43800000002</v>
      </c>
      <c r="D115" s="31">
        <v>122.883</v>
      </c>
      <c r="E115" s="33">
        <v>123.1332</v>
      </c>
      <c r="F115" s="31" t="s">
        <v>247</v>
      </c>
      <c r="H115" s="60">
        <f t="shared" si="2"/>
        <v>0.25020000000000664</v>
      </c>
      <c r="I115" s="60">
        <f t="shared" si="3"/>
        <v>0.25020000000000664</v>
      </c>
    </row>
    <row r="116" spans="1:9" s="31" customFormat="1" ht="12.75" customHeight="1">
      <c r="A116" t="s">
        <v>333</v>
      </c>
      <c r="B116" s="31">
        <v>3990518.67</v>
      </c>
      <c r="C116" s="31">
        <v>330329.51699999999</v>
      </c>
      <c r="D116" s="31">
        <v>107.354</v>
      </c>
      <c r="E116" s="33">
        <v>107.4971</v>
      </c>
      <c r="F116" s="31" t="s">
        <v>247</v>
      </c>
      <c r="H116" s="60">
        <f t="shared" si="2"/>
        <v>0.143100000000004</v>
      </c>
      <c r="I116" s="60">
        <f t="shared" si="3"/>
        <v>0.143100000000004</v>
      </c>
    </row>
    <row r="117" spans="1:9" s="31" customFormat="1" ht="12.75" customHeight="1">
      <c r="A117" t="s">
        <v>332</v>
      </c>
      <c r="B117" s="31">
        <v>3990049.2829999998</v>
      </c>
      <c r="C117" s="31">
        <v>321786.34999999998</v>
      </c>
      <c r="D117" s="31">
        <v>109.804</v>
      </c>
      <c r="E117" s="33">
        <v>109.8355</v>
      </c>
      <c r="F117" s="31" t="s">
        <v>247</v>
      </c>
      <c r="H117" s="60">
        <f t="shared" si="2"/>
        <v>3.1499999999994088E-2</v>
      </c>
      <c r="I117" s="60">
        <f t="shared" si="3"/>
        <v>3.1499999999994088E-2</v>
      </c>
    </row>
    <row r="118" spans="1:9" s="31" customFormat="1" ht="12.75" customHeight="1">
      <c r="A118" t="s">
        <v>183</v>
      </c>
      <c r="B118" s="31">
        <v>3995869.9509999999</v>
      </c>
      <c r="C118" s="31">
        <v>297725.08</v>
      </c>
      <c r="D118" s="31">
        <v>93.856999999999999</v>
      </c>
      <c r="E118" s="33">
        <v>93.873699999999999</v>
      </c>
      <c r="F118" s="31" t="s">
        <v>247</v>
      </c>
      <c r="H118" s="60">
        <f t="shared" si="2"/>
        <v>1.6700000000000159E-2</v>
      </c>
      <c r="I118" s="60">
        <f t="shared" si="3"/>
        <v>1.6700000000000159E-2</v>
      </c>
    </row>
    <row r="119" spans="1:9" s="31" customFormat="1" ht="12.75" customHeight="1">
      <c r="A119" t="s">
        <v>331</v>
      </c>
      <c r="B119" s="31">
        <v>3990629.2579999999</v>
      </c>
      <c r="C119" s="31">
        <v>269390.78100000002</v>
      </c>
      <c r="D119" s="31">
        <v>79.781999999999996</v>
      </c>
      <c r="E119" s="33">
        <v>79.6982</v>
      </c>
      <c r="F119" s="31" t="s">
        <v>247</v>
      </c>
      <c r="H119" s="60">
        <f t="shared" si="2"/>
        <v>-8.3799999999996544E-2</v>
      </c>
      <c r="I119" s="60">
        <f t="shared" si="3"/>
        <v>8.3799999999996544E-2</v>
      </c>
    </row>
    <row r="120" spans="1:9" s="31" customFormat="1" ht="12.75" customHeight="1">
      <c r="A120" t="s">
        <v>330</v>
      </c>
      <c r="B120" s="31">
        <v>3987804.719</v>
      </c>
      <c r="C120" s="31">
        <v>258943.20300000001</v>
      </c>
      <c r="D120" s="31">
        <v>79.430999999999997</v>
      </c>
      <c r="E120" s="33">
        <v>79.42</v>
      </c>
      <c r="F120" s="31" t="s">
        <v>247</v>
      </c>
      <c r="H120" s="60">
        <f t="shared" si="2"/>
        <v>-1.099999999999568E-2</v>
      </c>
      <c r="I120" s="60">
        <f t="shared" si="3"/>
        <v>1.099999999999568E-2</v>
      </c>
    </row>
    <row r="121" spans="1:9" s="31" customFormat="1" ht="12.75" customHeight="1">
      <c r="A121" t="s">
        <v>329</v>
      </c>
      <c r="B121" s="31">
        <v>3978071.2080000001</v>
      </c>
      <c r="C121" s="31">
        <v>264390.25199999998</v>
      </c>
      <c r="D121" s="31">
        <v>79.201999999999998</v>
      </c>
      <c r="E121" s="33">
        <v>79.208200000000005</v>
      </c>
      <c r="F121" s="31" t="s">
        <v>247</v>
      </c>
      <c r="H121" s="60">
        <f t="shared" si="2"/>
        <v>6.2000000000068667E-3</v>
      </c>
      <c r="I121" s="60">
        <f t="shared" si="3"/>
        <v>6.2000000000068667E-3</v>
      </c>
    </row>
    <row r="122" spans="1:9" s="31" customFormat="1" ht="12.75" customHeight="1">
      <c r="A122" t="s">
        <v>273</v>
      </c>
      <c r="B122" s="31">
        <v>4043417.818</v>
      </c>
      <c r="C122" s="31">
        <v>361257.75900000002</v>
      </c>
      <c r="D122" s="31">
        <v>169.73699999999999</v>
      </c>
      <c r="E122" s="33">
        <v>169.8176</v>
      </c>
      <c r="F122" s="31" t="s">
        <v>247</v>
      </c>
      <c r="H122" s="60">
        <f t="shared" si="2"/>
        <v>8.0600000000004002E-2</v>
      </c>
      <c r="I122" s="60">
        <f t="shared" si="3"/>
        <v>8.0600000000004002E-2</v>
      </c>
    </row>
    <row r="123" spans="1:9" s="31" customFormat="1" ht="12.75" customHeight="1">
      <c r="A123" t="s">
        <v>117</v>
      </c>
      <c r="B123" s="31">
        <v>3922495.3909999998</v>
      </c>
      <c r="C123" s="31">
        <v>365378.91800000001</v>
      </c>
      <c r="D123" s="31">
        <v>171.42</v>
      </c>
      <c r="E123" s="33">
        <v>171.4203</v>
      </c>
      <c r="F123" s="31" t="s">
        <v>247</v>
      </c>
      <c r="H123" s="60">
        <f t="shared" si="2"/>
        <v>3.0000000000995897E-4</v>
      </c>
      <c r="I123" s="60">
        <f t="shared" si="3"/>
        <v>3.0000000000995897E-4</v>
      </c>
    </row>
    <row r="124" spans="1:9" s="31" customFormat="1" ht="12.75" customHeight="1">
      <c r="A124" t="s">
        <v>328</v>
      </c>
      <c r="B124" s="31">
        <v>3984207.1269999999</v>
      </c>
      <c r="C124" s="31">
        <v>271267.47399999999</v>
      </c>
      <c r="D124" s="31">
        <v>79.046999999999997</v>
      </c>
      <c r="E124" s="33">
        <v>79.008399999999995</v>
      </c>
      <c r="F124" s="31" t="s">
        <v>247</v>
      </c>
      <c r="H124" s="60">
        <f t="shared" si="2"/>
        <v>-3.860000000000241E-2</v>
      </c>
      <c r="I124" s="60">
        <f t="shared" si="3"/>
        <v>3.860000000000241E-2</v>
      </c>
    </row>
    <row r="125" spans="1:9" s="31" customFormat="1" ht="12.75" customHeight="1">
      <c r="A125" t="s">
        <v>327</v>
      </c>
      <c r="B125" s="31">
        <v>3978345.827</v>
      </c>
      <c r="C125" s="31">
        <v>287604.35600000003</v>
      </c>
      <c r="D125" s="31">
        <v>91.897000000000006</v>
      </c>
      <c r="E125" s="33">
        <v>91.880600000000001</v>
      </c>
      <c r="F125" s="31" t="s">
        <v>247</v>
      </c>
      <c r="H125" s="60">
        <f t="shared" si="2"/>
        <v>-1.6400000000004411E-2</v>
      </c>
      <c r="I125" s="60">
        <f t="shared" si="3"/>
        <v>1.6400000000004411E-2</v>
      </c>
    </row>
    <row r="126" spans="1:9" s="31" customFormat="1" ht="12.75" customHeight="1">
      <c r="A126" t="s">
        <v>326</v>
      </c>
      <c r="B126" s="31">
        <v>3983260.639</v>
      </c>
      <c r="C126" s="31">
        <v>299977.35100000002</v>
      </c>
      <c r="D126" s="31">
        <v>83.68</v>
      </c>
      <c r="E126" s="33">
        <v>83.903300000000002</v>
      </c>
      <c r="F126" s="31" t="s">
        <v>247</v>
      </c>
      <c r="H126" s="60">
        <f t="shared" si="2"/>
        <v>0.22329999999999472</v>
      </c>
      <c r="I126" s="60">
        <f t="shared" si="3"/>
        <v>0.22329999999999472</v>
      </c>
    </row>
    <row r="127" spans="1:9" s="31" customFormat="1" ht="12.75" customHeight="1">
      <c r="A127" t="s">
        <v>325</v>
      </c>
      <c r="B127" s="31">
        <v>3974315.3470000001</v>
      </c>
      <c r="C127" s="31">
        <v>319582.84999999998</v>
      </c>
      <c r="D127" s="31">
        <v>99.783000000000001</v>
      </c>
      <c r="E127" s="33">
        <v>99.8874</v>
      </c>
      <c r="F127" s="31" t="s">
        <v>247</v>
      </c>
      <c r="H127" s="60">
        <f t="shared" si="2"/>
        <v>0.10439999999999827</v>
      </c>
      <c r="I127" s="60">
        <f t="shared" si="3"/>
        <v>0.10439999999999827</v>
      </c>
    </row>
    <row r="128" spans="1:9" s="31" customFormat="1" ht="12.75" customHeight="1">
      <c r="A128" t="s">
        <v>324</v>
      </c>
      <c r="B128" s="31">
        <v>3982781.2820000001</v>
      </c>
      <c r="C128" s="31">
        <v>331802.62400000001</v>
      </c>
      <c r="D128" s="31">
        <v>115.163</v>
      </c>
      <c r="E128" s="33">
        <v>114.9555</v>
      </c>
      <c r="F128" s="31" t="s">
        <v>247</v>
      </c>
      <c r="H128" s="60">
        <f t="shared" si="2"/>
        <v>-0.20749999999999602</v>
      </c>
      <c r="I128" s="60">
        <f t="shared" si="3"/>
        <v>0.20749999999999602</v>
      </c>
    </row>
    <row r="129" spans="1:9" s="31" customFormat="1" ht="12.75" customHeight="1">
      <c r="A129" t="s">
        <v>323</v>
      </c>
      <c r="B129" s="31">
        <v>3985238.5660000001</v>
      </c>
      <c r="C129" s="31">
        <v>342517.96500000003</v>
      </c>
      <c r="D129" s="31">
        <v>145.94800000000001</v>
      </c>
      <c r="E129" s="33">
        <v>145.92060000000001</v>
      </c>
      <c r="F129" s="31" t="s">
        <v>247</v>
      </c>
      <c r="H129" s="60">
        <f t="shared" si="2"/>
        <v>-2.7400000000000091E-2</v>
      </c>
      <c r="I129" s="60">
        <f t="shared" si="3"/>
        <v>2.7400000000000091E-2</v>
      </c>
    </row>
    <row r="130" spans="1:9" s="31" customFormat="1" ht="12.75" customHeight="1">
      <c r="A130" t="s">
        <v>322</v>
      </c>
      <c r="B130" s="31">
        <v>3991404.83</v>
      </c>
      <c r="C130" s="31">
        <v>346786.06800000003</v>
      </c>
      <c r="D130" s="31">
        <v>116.63500000000001</v>
      </c>
      <c r="E130" s="33">
        <v>116.78230000000001</v>
      </c>
      <c r="F130" s="31" t="s">
        <v>247</v>
      </c>
      <c r="H130" s="60">
        <f t="shared" si="2"/>
        <v>0.14730000000000132</v>
      </c>
      <c r="I130" s="60">
        <f t="shared" si="3"/>
        <v>0.14730000000000132</v>
      </c>
    </row>
    <row r="131" spans="1:9" s="31" customFormat="1" ht="12.75" customHeight="1">
      <c r="A131" t="s">
        <v>321</v>
      </c>
      <c r="B131" s="31">
        <v>3990613.3990000002</v>
      </c>
      <c r="C131" s="31">
        <v>354680.04200000002</v>
      </c>
      <c r="D131" s="31">
        <v>113.41</v>
      </c>
      <c r="E131" s="33">
        <v>113.5548</v>
      </c>
      <c r="F131" s="31" t="s">
        <v>247</v>
      </c>
      <c r="H131" s="60">
        <f t="shared" ref="H131:H194" si="4">E131-D131</f>
        <v>0.14480000000000359</v>
      </c>
      <c r="I131" s="60">
        <f t="shared" ref="I131:I194" si="5">ABS(H131)</f>
        <v>0.14480000000000359</v>
      </c>
    </row>
    <row r="132" spans="1:9" s="31" customFormat="1" ht="12.75" customHeight="1">
      <c r="A132" t="s">
        <v>320</v>
      </c>
      <c r="B132" s="31">
        <v>3980306.4980000001</v>
      </c>
      <c r="C132" s="31">
        <v>343088.755</v>
      </c>
      <c r="D132" s="31">
        <v>114.636</v>
      </c>
      <c r="E132" s="33">
        <v>114.869</v>
      </c>
      <c r="F132" s="31" t="s">
        <v>247</v>
      </c>
      <c r="H132" s="60">
        <f t="shared" si="4"/>
        <v>0.23300000000000409</v>
      </c>
      <c r="I132" s="60">
        <f t="shared" si="5"/>
        <v>0.23300000000000409</v>
      </c>
    </row>
    <row r="133" spans="1:9" s="31" customFormat="1" ht="12.75" customHeight="1">
      <c r="A133" t="s">
        <v>319</v>
      </c>
      <c r="B133" s="31">
        <v>3973410.3220000002</v>
      </c>
      <c r="C133" s="31">
        <v>336500.141</v>
      </c>
      <c r="D133" s="31">
        <v>109.32599999999999</v>
      </c>
      <c r="E133" s="33">
        <v>109.3558</v>
      </c>
      <c r="F133" s="31" t="s">
        <v>247</v>
      </c>
      <c r="H133" s="60">
        <f t="shared" si="4"/>
        <v>2.9800000000008708E-2</v>
      </c>
      <c r="I133" s="60">
        <f t="shared" si="5"/>
        <v>2.9800000000008708E-2</v>
      </c>
    </row>
    <row r="134" spans="1:9" s="31" customFormat="1" ht="12.75" customHeight="1">
      <c r="A134" t="s">
        <v>272</v>
      </c>
      <c r="B134" s="31">
        <v>4038288.65</v>
      </c>
      <c r="C134" s="31">
        <v>346717.46299999999</v>
      </c>
      <c r="D134" s="31">
        <v>136.38300000000001</v>
      </c>
      <c r="E134" s="33">
        <v>136.35650000000001</v>
      </c>
      <c r="F134" s="31" t="s">
        <v>247</v>
      </c>
      <c r="H134" s="60">
        <f t="shared" si="4"/>
        <v>-2.6499999999998636E-2</v>
      </c>
      <c r="I134" s="60">
        <f t="shared" si="5"/>
        <v>2.6499999999998636E-2</v>
      </c>
    </row>
    <row r="135" spans="1:9" s="31" customFormat="1" ht="12.75" customHeight="1">
      <c r="A135" t="s">
        <v>272</v>
      </c>
      <c r="B135" s="31">
        <v>3928222.3130000001</v>
      </c>
      <c r="C135" s="31">
        <v>369155.84700000001</v>
      </c>
      <c r="D135" s="31">
        <v>193.036</v>
      </c>
      <c r="E135" s="33">
        <v>192.60509999999999</v>
      </c>
      <c r="F135" s="31" t="s">
        <v>247</v>
      </c>
      <c r="H135" s="60">
        <f t="shared" si="4"/>
        <v>-0.43090000000000828</v>
      </c>
      <c r="I135" s="60">
        <f t="shared" si="5"/>
        <v>0.43090000000000828</v>
      </c>
    </row>
    <row r="136" spans="1:9" s="31" customFormat="1" ht="12.75" customHeight="1">
      <c r="A136" t="s">
        <v>169</v>
      </c>
      <c r="B136" s="31">
        <v>3967520.4079999998</v>
      </c>
      <c r="C136" s="31">
        <v>312219.25199999998</v>
      </c>
      <c r="D136" s="31">
        <v>99.367999999999995</v>
      </c>
      <c r="E136" s="33">
        <v>99.546300000000002</v>
      </c>
      <c r="F136" s="31" t="s">
        <v>247</v>
      </c>
      <c r="H136" s="60">
        <f t="shared" si="4"/>
        <v>0.17830000000000723</v>
      </c>
      <c r="I136" s="60">
        <f t="shared" si="5"/>
        <v>0.17830000000000723</v>
      </c>
    </row>
    <row r="137" spans="1:9" s="31" customFormat="1" ht="12.75" customHeight="1">
      <c r="A137" t="s">
        <v>168</v>
      </c>
      <c r="B137" s="31">
        <v>3968614.0010000002</v>
      </c>
      <c r="C137" s="31">
        <v>293676.78000000003</v>
      </c>
      <c r="D137" s="31">
        <v>114.358</v>
      </c>
      <c r="E137" s="33">
        <v>114.4602</v>
      </c>
      <c r="F137" s="31" t="s">
        <v>247</v>
      </c>
      <c r="H137" s="60">
        <f t="shared" si="4"/>
        <v>0.10219999999999629</v>
      </c>
      <c r="I137" s="60">
        <f t="shared" si="5"/>
        <v>0.10219999999999629</v>
      </c>
    </row>
    <row r="138" spans="1:9" s="31" customFormat="1" ht="12.75" customHeight="1">
      <c r="A138" t="s">
        <v>167</v>
      </c>
      <c r="B138" s="31">
        <v>3965493.2390000001</v>
      </c>
      <c r="C138" s="31">
        <v>282684.5</v>
      </c>
      <c r="D138" s="31">
        <v>121.56699999999999</v>
      </c>
      <c r="E138" s="33">
        <v>121.5928</v>
      </c>
      <c r="F138" s="31" t="s">
        <v>247</v>
      </c>
      <c r="H138" s="60">
        <f t="shared" si="4"/>
        <v>2.580000000000382E-2</v>
      </c>
      <c r="I138" s="60">
        <f t="shared" si="5"/>
        <v>2.580000000000382E-2</v>
      </c>
    </row>
    <row r="139" spans="1:9" s="31" customFormat="1" ht="12.75" customHeight="1">
      <c r="A139" t="s">
        <v>166</v>
      </c>
      <c r="B139" s="31">
        <v>3950430.503</v>
      </c>
      <c r="C139" s="31">
        <v>280092.40299999999</v>
      </c>
      <c r="D139" s="31">
        <v>95.563999999999993</v>
      </c>
      <c r="E139" s="33">
        <v>95.7</v>
      </c>
      <c r="F139" s="31" t="s">
        <v>247</v>
      </c>
      <c r="H139" s="60">
        <f t="shared" si="4"/>
        <v>0.13600000000000989</v>
      </c>
      <c r="I139" s="60">
        <f t="shared" si="5"/>
        <v>0.13600000000000989</v>
      </c>
    </row>
    <row r="140" spans="1:9" s="31" customFormat="1" ht="12.75" customHeight="1">
      <c r="A140" t="s">
        <v>165</v>
      </c>
      <c r="B140" s="31">
        <v>3959490.9890000001</v>
      </c>
      <c r="C140" s="31">
        <v>290491.54100000003</v>
      </c>
      <c r="D140" s="31">
        <v>86.798000000000002</v>
      </c>
      <c r="E140" s="33">
        <v>86.825000000000003</v>
      </c>
      <c r="F140" s="31" t="s">
        <v>247</v>
      </c>
      <c r="H140" s="60">
        <f t="shared" si="4"/>
        <v>2.7000000000001023E-2</v>
      </c>
      <c r="I140" s="60">
        <f t="shared" si="5"/>
        <v>2.7000000000001023E-2</v>
      </c>
    </row>
    <row r="141" spans="1:9" s="31" customFormat="1" ht="12.75" customHeight="1">
      <c r="A141" t="s">
        <v>164</v>
      </c>
      <c r="B141" s="31">
        <v>3954842.27</v>
      </c>
      <c r="C141" s="31">
        <v>311510.78100000002</v>
      </c>
      <c r="D141" s="31">
        <v>107.03700000000001</v>
      </c>
      <c r="E141" s="33">
        <v>106.96550000000001</v>
      </c>
      <c r="F141" s="31" t="s">
        <v>247</v>
      </c>
      <c r="H141" s="60">
        <f t="shared" si="4"/>
        <v>-7.1500000000000341E-2</v>
      </c>
      <c r="I141" s="60">
        <f t="shared" si="5"/>
        <v>7.1500000000000341E-2</v>
      </c>
    </row>
    <row r="142" spans="1:9" s="31" customFormat="1" ht="12.75" customHeight="1">
      <c r="A142" t="s">
        <v>163</v>
      </c>
      <c r="B142" s="31">
        <v>3954482.0610000002</v>
      </c>
      <c r="C142" s="31">
        <v>326687.62</v>
      </c>
      <c r="D142" s="31">
        <v>130.38499999999999</v>
      </c>
      <c r="E142" s="33">
        <v>130.41929999999999</v>
      </c>
      <c r="F142" s="31" t="s">
        <v>247</v>
      </c>
      <c r="H142" s="60">
        <f t="shared" si="4"/>
        <v>3.4300000000001774E-2</v>
      </c>
      <c r="I142" s="60">
        <f t="shared" si="5"/>
        <v>3.4300000000001774E-2</v>
      </c>
    </row>
    <row r="143" spans="1:9" s="31" customFormat="1" ht="12.75" customHeight="1">
      <c r="A143" t="s">
        <v>291</v>
      </c>
      <c r="B143" s="31">
        <v>3910737.8709999998</v>
      </c>
      <c r="C143" s="31">
        <v>359178.734</v>
      </c>
      <c r="D143" s="31">
        <v>170.31399999999999</v>
      </c>
      <c r="E143" s="33">
        <v>170.36580000000001</v>
      </c>
      <c r="F143" s="31" t="s">
        <v>247</v>
      </c>
      <c r="H143" s="60">
        <f t="shared" si="4"/>
        <v>5.1800000000014279E-2</v>
      </c>
      <c r="I143" s="60">
        <f t="shared" si="5"/>
        <v>5.1800000000014279E-2</v>
      </c>
    </row>
    <row r="144" spans="1:9" s="31" customFormat="1" ht="12.75" customHeight="1">
      <c r="A144" t="s">
        <v>135</v>
      </c>
      <c r="B144" s="31">
        <v>3959437.4739999999</v>
      </c>
      <c r="C144" s="31">
        <v>342858.48200000002</v>
      </c>
      <c r="D144" s="31">
        <v>116.52200000000001</v>
      </c>
      <c r="E144" s="33">
        <v>116.5506</v>
      </c>
      <c r="F144" s="31" t="s">
        <v>247</v>
      </c>
      <c r="H144" s="60">
        <f t="shared" si="4"/>
        <v>2.8599999999997294E-2</v>
      </c>
      <c r="I144" s="60">
        <f t="shared" si="5"/>
        <v>2.8599999999997294E-2</v>
      </c>
    </row>
    <row r="145" spans="1:9" s="31" customFormat="1" ht="12.75" customHeight="1">
      <c r="A145" t="s">
        <v>290</v>
      </c>
      <c r="B145" s="31">
        <v>3941261.9739999999</v>
      </c>
      <c r="C145" s="31">
        <v>361687.86200000002</v>
      </c>
      <c r="D145" s="31">
        <v>129.44200000000001</v>
      </c>
      <c r="E145" s="33">
        <v>129.73910000000001</v>
      </c>
      <c r="F145" s="31" t="s">
        <v>247</v>
      </c>
      <c r="H145" s="60">
        <f t="shared" si="4"/>
        <v>0.29710000000000036</v>
      </c>
      <c r="I145" s="60">
        <f t="shared" si="5"/>
        <v>0.29710000000000036</v>
      </c>
    </row>
    <row r="146" spans="1:9" s="31" customFormat="1" ht="12.75" customHeight="1">
      <c r="A146" t="s">
        <v>134</v>
      </c>
      <c r="B146" s="31">
        <v>3953796.5</v>
      </c>
      <c r="C146" s="31">
        <v>352076.72700000001</v>
      </c>
      <c r="D146" s="31">
        <v>169.62799999999999</v>
      </c>
      <c r="E146" s="33">
        <v>170.33109999999999</v>
      </c>
      <c r="F146" s="31" t="s">
        <v>247</v>
      </c>
      <c r="H146" s="60">
        <f t="shared" si="4"/>
        <v>0.70310000000000628</v>
      </c>
      <c r="I146" s="60">
        <f t="shared" si="5"/>
        <v>0.70310000000000628</v>
      </c>
    </row>
    <row r="147" spans="1:9" s="31" customFormat="1" ht="12.75" customHeight="1">
      <c r="A147" t="s">
        <v>289</v>
      </c>
      <c r="B147" s="31">
        <v>3948127.949</v>
      </c>
      <c r="C147" s="31">
        <v>358440.12300000002</v>
      </c>
      <c r="D147" s="31">
        <v>160.62</v>
      </c>
      <c r="E147" s="33">
        <v>160.81379999999999</v>
      </c>
      <c r="F147" s="31" t="s">
        <v>247</v>
      </c>
      <c r="H147" s="60">
        <f t="shared" si="4"/>
        <v>0.19379999999998176</v>
      </c>
      <c r="I147" s="60">
        <f t="shared" si="5"/>
        <v>0.19379999999998176</v>
      </c>
    </row>
    <row r="148" spans="1:9" s="31" customFormat="1" ht="12.75" customHeight="1">
      <c r="A148" t="s">
        <v>133</v>
      </c>
      <c r="B148" s="31">
        <v>3948520.5109999999</v>
      </c>
      <c r="C148" s="31">
        <v>336948.37699999998</v>
      </c>
      <c r="D148" s="31">
        <v>148.255</v>
      </c>
      <c r="E148" s="33">
        <v>148.40989999999999</v>
      </c>
      <c r="F148" s="31" t="s">
        <v>247</v>
      </c>
      <c r="H148" s="60">
        <f t="shared" si="4"/>
        <v>0.15489999999999782</v>
      </c>
      <c r="I148" s="60">
        <f t="shared" si="5"/>
        <v>0.15489999999999782</v>
      </c>
    </row>
    <row r="149" spans="1:9" s="31" customFormat="1" ht="12.75" customHeight="1">
      <c r="A149" t="s">
        <v>271</v>
      </c>
      <c r="B149" s="31">
        <v>4043378.7969999998</v>
      </c>
      <c r="C149" s="31">
        <v>330471.15299999999</v>
      </c>
      <c r="D149" s="31">
        <v>125.883</v>
      </c>
      <c r="E149" s="33">
        <v>126.0057</v>
      </c>
      <c r="F149" s="31" t="s">
        <v>247</v>
      </c>
      <c r="H149" s="60">
        <f t="shared" si="4"/>
        <v>0.12270000000000891</v>
      </c>
      <c r="I149" s="60">
        <f t="shared" si="5"/>
        <v>0.12270000000000891</v>
      </c>
    </row>
    <row r="150" spans="1:9" s="31" customFormat="1" ht="12.75" customHeight="1">
      <c r="A150" t="s">
        <v>115</v>
      </c>
      <c r="B150" s="31">
        <v>3921069.5869999998</v>
      </c>
      <c r="C150" s="31">
        <v>375551.88099999999</v>
      </c>
      <c r="D150" s="31">
        <v>127.023</v>
      </c>
      <c r="E150" s="33">
        <v>127.3537</v>
      </c>
      <c r="F150" s="31" t="s">
        <v>247</v>
      </c>
      <c r="H150" s="60">
        <f t="shared" si="4"/>
        <v>0.33070000000000732</v>
      </c>
      <c r="I150" s="60">
        <f t="shared" si="5"/>
        <v>0.33070000000000732</v>
      </c>
    </row>
    <row r="151" spans="1:9" s="31" customFormat="1" ht="12.75" customHeight="1">
      <c r="A151" t="s">
        <v>288</v>
      </c>
      <c r="B151" s="31">
        <v>3955372.9079999998</v>
      </c>
      <c r="C151" s="31">
        <v>365960.522</v>
      </c>
      <c r="D151" s="31">
        <v>153.56299999999999</v>
      </c>
      <c r="E151" s="33">
        <v>153.90950000000001</v>
      </c>
      <c r="F151" s="31" t="s">
        <v>247</v>
      </c>
      <c r="H151" s="60">
        <f t="shared" si="4"/>
        <v>0.34650000000002024</v>
      </c>
      <c r="I151" s="60">
        <f t="shared" si="5"/>
        <v>0.34650000000002024</v>
      </c>
    </row>
    <row r="152" spans="1:9" s="31" customFormat="1" ht="12.75" customHeight="1">
      <c r="A152" t="s">
        <v>132</v>
      </c>
      <c r="B152" s="31">
        <v>3944066.2549999999</v>
      </c>
      <c r="C152" s="31">
        <v>320990.49099999998</v>
      </c>
      <c r="D152" s="31">
        <v>128.41900000000001</v>
      </c>
      <c r="E152" s="33">
        <v>128.39500000000001</v>
      </c>
      <c r="F152" s="31" t="s">
        <v>247</v>
      </c>
      <c r="H152" s="60">
        <f t="shared" si="4"/>
        <v>-2.4000000000000909E-2</v>
      </c>
      <c r="I152" s="60">
        <f t="shared" si="5"/>
        <v>2.4000000000000909E-2</v>
      </c>
    </row>
    <row r="153" spans="1:9" s="31" customFormat="1" ht="12.75" customHeight="1">
      <c r="A153" t="s">
        <v>287</v>
      </c>
      <c r="B153" s="31">
        <v>3971245.3560000001</v>
      </c>
      <c r="C153" s="31">
        <v>357881.82299999997</v>
      </c>
      <c r="D153" s="31">
        <v>138.358</v>
      </c>
      <c r="E153" s="33">
        <v>138.45660000000001</v>
      </c>
      <c r="F153" s="31" t="s">
        <v>247</v>
      </c>
      <c r="H153" s="60">
        <f t="shared" si="4"/>
        <v>9.8600000000004684E-2</v>
      </c>
      <c r="I153" s="60">
        <f t="shared" si="5"/>
        <v>9.8600000000004684E-2</v>
      </c>
    </row>
    <row r="154" spans="1:9" s="31" customFormat="1" ht="12.75" customHeight="1">
      <c r="A154" t="s">
        <v>131</v>
      </c>
      <c r="B154" s="31">
        <v>3944235.2769999998</v>
      </c>
      <c r="C154" s="31">
        <v>302542.19300000003</v>
      </c>
      <c r="D154" s="31">
        <v>115.483</v>
      </c>
      <c r="E154" s="33">
        <v>115.48</v>
      </c>
      <c r="F154" s="31" t="s">
        <v>247</v>
      </c>
      <c r="H154" s="60">
        <f t="shared" si="4"/>
        <v>-3.0000000000001137E-3</v>
      </c>
      <c r="I154" s="60">
        <f t="shared" si="5"/>
        <v>3.0000000000001137E-3</v>
      </c>
    </row>
    <row r="155" spans="1:9" s="31" customFormat="1" ht="12.75" customHeight="1">
      <c r="A155" t="s">
        <v>286</v>
      </c>
      <c r="B155" s="31">
        <v>3981010.6230000001</v>
      </c>
      <c r="C155" s="31">
        <v>364344.79800000001</v>
      </c>
      <c r="D155" s="31">
        <v>128.661</v>
      </c>
      <c r="E155" s="33">
        <v>128.60910000000001</v>
      </c>
      <c r="F155" s="31" t="s">
        <v>247</v>
      </c>
      <c r="H155" s="60">
        <f t="shared" si="4"/>
        <v>-5.1899999999989177E-2</v>
      </c>
      <c r="I155" s="60">
        <f t="shared" si="5"/>
        <v>5.1899999999989177E-2</v>
      </c>
    </row>
    <row r="156" spans="1:9" s="31" customFormat="1" ht="12.75" customHeight="1">
      <c r="A156" t="s">
        <v>130</v>
      </c>
      <c r="B156" s="31">
        <v>3940910.2149999999</v>
      </c>
      <c r="C156" s="31">
        <v>284565.91600000003</v>
      </c>
      <c r="D156" s="31">
        <v>108.652</v>
      </c>
      <c r="E156" s="33">
        <v>108.82080000000001</v>
      </c>
      <c r="F156" s="31" t="s">
        <v>247</v>
      </c>
      <c r="H156" s="60">
        <f t="shared" si="4"/>
        <v>0.1688000000000045</v>
      </c>
      <c r="I156" s="60">
        <f t="shared" si="5"/>
        <v>0.1688000000000045</v>
      </c>
    </row>
    <row r="157" spans="1:9" s="31" customFormat="1" ht="12.75" customHeight="1">
      <c r="A157" t="s">
        <v>285</v>
      </c>
      <c r="B157" s="31">
        <v>3987469.15</v>
      </c>
      <c r="C157" s="31">
        <v>370400.87800000003</v>
      </c>
      <c r="D157" s="31">
        <v>134.77699999999999</v>
      </c>
      <c r="E157" s="33">
        <v>135.00489999999999</v>
      </c>
      <c r="F157" s="31" t="s">
        <v>247</v>
      </c>
      <c r="H157" s="60">
        <f t="shared" si="4"/>
        <v>0.22790000000000532</v>
      </c>
      <c r="I157" s="60">
        <f t="shared" si="5"/>
        <v>0.22790000000000532</v>
      </c>
    </row>
    <row r="158" spans="1:9" s="31" customFormat="1" ht="12.75" customHeight="1">
      <c r="A158" t="s">
        <v>129</v>
      </c>
      <c r="B158" s="31">
        <v>3921870.0240000002</v>
      </c>
      <c r="C158" s="31">
        <v>278756.98</v>
      </c>
      <c r="D158" s="31">
        <v>104.473</v>
      </c>
      <c r="E158" s="33">
        <v>104.6298</v>
      </c>
      <c r="F158" s="31" t="s">
        <v>247</v>
      </c>
      <c r="H158" s="60">
        <f t="shared" si="4"/>
        <v>0.15680000000000405</v>
      </c>
      <c r="I158" s="60">
        <f t="shared" si="5"/>
        <v>0.15680000000000405</v>
      </c>
    </row>
    <row r="159" spans="1:9" s="31" customFormat="1" ht="12.75" customHeight="1">
      <c r="A159" t="s">
        <v>284</v>
      </c>
      <c r="B159" s="31">
        <v>3995244.4479999999</v>
      </c>
      <c r="C159" s="31">
        <v>360206.42800000001</v>
      </c>
      <c r="D159" s="31">
        <v>110.044</v>
      </c>
      <c r="E159" s="33">
        <v>110.1563</v>
      </c>
      <c r="F159" s="31" t="s">
        <v>247</v>
      </c>
      <c r="H159" s="60">
        <f t="shared" si="4"/>
        <v>0.11230000000000473</v>
      </c>
      <c r="I159" s="60">
        <f t="shared" si="5"/>
        <v>0.11230000000000473</v>
      </c>
    </row>
    <row r="160" spans="1:9" s="31" customFormat="1" ht="12.75" customHeight="1">
      <c r="A160" t="s">
        <v>128</v>
      </c>
      <c r="B160" s="31">
        <v>3924454.145</v>
      </c>
      <c r="C160" s="31">
        <v>306517.82699999999</v>
      </c>
      <c r="D160" s="31">
        <v>132.44499999999999</v>
      </c>
      <c r="E160" s="33">
        <v>132.56</v>
      </c>
      <c r="F160" s="31" t="s">
        <v>247</v>
      </c>
      <c r="H160" s="60">
        <f t="shared" si="4"/>
        <v>0.11500000000000909</v>
      </c>
      <c r="I160" s="60">
        <f t="shared" si="5"/>
        <v>0.11500000000000909</v>
      </c>
    </row>
    <row r="161" spans="1:9" s="31" customFormat="1" ht="12.75" customHeight="1">
      <c r="A161" t="s">
        <v>283</v>
      </c>
      <c r="B161" s="31">
        <v>3996648.8480000002</v>
      </c>
      <c r="C161" s="31">
        <v>379411.701</v>
      </c>
      <c r="D161" s="31">
        <v>126.872</v>
      </c>
      <c r="E161" s="33">
        <v>126.8729</v>
      </c>
      <c r="F161" s="31" t="s">
        <v>247</v>
      </c>
      <c r="H161" s="60">
        <f t="shared" si="4"/>
        <v>9.0000000000145519E-4</v>
      </c>
      <c r="I161" s="60">
        <f t="shared" si="5"/>
        <v>9.0000000000145519E-4</v>
      </c>
    </row>
    <row r="162" spans="1:9" s="31" customFormat="1" ht="12.75" customHeight="1">
      <c r="A162" t="s">
        <v>127</v>
      </c>
      <c r="B162" s="31">
        <v>3932104.8489999999</v>
      </c>
      <c r="C162" s="31">
        <v>309570.66800000001</v>
      </c>
      <c r="D162" s="31">
        <v>102.44</v>
      </c>
      <c r="E162" s="33">
        <v>102.6651</v>
      </c>
      <c r="F162" s="31" t="s">
        <v>247</v>
      </c>
      <c r="H162" s="60">
        <f t="shared" si="4"/>
        <v>0.22509999999999764</v>
      </c>
      <c r="I162" s="60">
        <f t="shared" si="5"/>
        <v>0.22509999999999764</v>
      </c>
    </row>
    <row r="163" spans="1:9" s="31" customFormat="1" ht="12.75" customHeight="1">
      <c r="A163" t="s">
        <v>282</v>
      </c>
      <c r="B163" s="31">
        <v>4001587.3569999998</v>
      </c>
      <c r="C163" s="31">
        <v>353748.495</v>
      </c>
      <c r="D163" s="31">
        <v>112.081</v>
      </c>
      <c r="E163" s="33">
        <v>112.13679999999999</v>
      </c>
      <c r="F163" s="31" t="s">
        <v>247</v>
      </c>
      <c r="H163" s="60">
        <f t="shared" si="4"/>
        <v>5.5799999999990746E-2</v>
      </c>
      <c r="I163" s="60">
        <f t="shared" si="5"/>
        <v>5.5799999999990746E-2</v>
      </c>
    </row>
    <row r="164" spans="1:9" s="31" customFormat="1" ht="12.75" customHeight="1">
      <c r="A164" t="s">
        <v>126</v>
      </c>
      <c r="B164" s="31">
        <v>3926863.9619999998</v>
      </c>
      <c r="C164" s="31">
        <v>321068.68</v>
      </c>
      <c r="D164" s="31">
        <v>146.173</v>
      </c>
      <c r="E164" s="33">
        <v>146.34790000000001</v>
      </c>
      <c r="F164" s="31" t="s">
        <v>247</v>
      </c>
      <c r="H164" s="60">
        <f t="shared" si="4"/>
        <v>0.17490000000000805</v>
      </c>
      <c r="I164" s="60">
        <f t="shared" si="5"/>
        <v>0.17490000000000805</v>
      </c>
    </row>
    <row r="165" spans="1:9" s="31" customFormat="1" ht="12.75" customHeight="1">
      <c r="A165" t="s">
        <v>281</v>
      </c>
      <c r="B165" s="31">
        <v>4008620.6150000002</v>
      </c>
      <c r="C165" s="31">
        <v>343036.17700000003</v>
      </c>
      <c r="D165" s="31">
        <v>117.702</v>
      </c>
      <c r="E165" s="33">
        <v>117.6932</v>
      </c>
      <c r="F165" s="31" t="s">
        <v>247</v>
      </c>
      <c r="H165" s="60">
        <f t="shared" si="4"/>
        <v>-8.7999999999937017E-3</v>
      </c>
      <c r="I165" s="60">
        <f t="shared" si="5"/>
        <v>8.7999999999937017E-3</v>
      </c>
    </row>
    <row r="166" spans="1:9" s="31" customFormat="1" ht="12.75" customHeight="1">
      <c r="A166" t="s">
        <v>125</v>
      </c>
      <c r="B166" s="31">
        <v>3927419.6150000002</v>
      </c>
      <c r="C166" s="31">
        <v>332790.71399999998</v>
      </c>
      <c r="D166" s="31">
        <v>149.30000000000001</v>
      </c>
      <c r="E166" s="33">
        <v>149.52600000000001</v>
      </c>
      <c r="F166" s="31" t="s">
        <v>247</v>
      </c>
      <c r="H166" s="60">
        <f t="shared" si="4"/>
        <v>0.22599999999999909</v>
      </c>
      <c r="I166" s="60">
        <f t="shared" si="5"/>
        <v>0.22599999999999909</v>
      </c>
    </row>
    <row r="167" spans="1:9" s="31" customFormat="1" ht="12.75" customHeight="1">
      <c r="A167" t="s">
        <v>280</v>
      </c>
      <c r="B167" s="31">
        <v>4008864.861</v>
      </c>
      <c r="C167" s="31">
        <v>360744.77100000001</v>
      </c>
      <c r="D167" s="31">
        <v>144.852</v>
      </c>
      <c r="E167" s="33">
        <v>144.80029999999999</v>
      </c>
      <c r="F167" s="31" t="s">
        <v>247</v>
      </c>
      <c r="H167" s="60">
        <f t="shared" si="4"/>
        <v>-5.1700000000010959E-2</v>
      </c>
      <c r="I167" s="60">
        <f t="shared" si="5"/>
        <v>5.1700000000010959E-2</v>
      </c>
    </row>
    <row r="168" spans="1:9" s="31" customFormat="1" ht="12.75" customHeight="1">
      <c r="A168" t="s">
        <v>124</v>
      </c>
      <c r="B168" s="31">
        <v>3939078.2719999999</v>
      </c>
      <c r="C168" s="31">
        <v>345081.098</v>
      </c>
      <c r="D168" s="31">
        <v>115.721</v>
      </c>
      <c r="E168" s="33">
        <v>115.849</v>
      </c>
      <c r="F168" s="31" t="s">
        <v>247</v>
      </c>
      <c r="H168" s="60">
        <f t="shared" si="4"/>
        <v>0.12800000000000011</v>
      </c>
      <c r="I168" s="60">
        <f t="shared" si="5"/>
        <v>0.12800000000000011</v>
      </c>
    </row>
    <row r="169" spans="1:9" s="31" customFormat="1" ht="12.75" customHeight="1">
      <c r="A169" t="s">
        <v>279</v>
      </c>
      <c r="B169" s="31">
        <v>4016738.6740000001</v>
      </c>
      <c r="C169" s="31">
        <v>375743.96799999999</v>
      </c>
      <c r="D169" s="31">
        <v>149.31</v>
      </c>
      <c r="E169" s="33">
        <v>149.35</v>
      </c>
      <c r="F169" s="31" t="s">
        <v>247</v>
      </c>
      <c r="H169" s="60">
        <f t="shared" si="4"/>
        <v>3.9999999999992042E-2</v>
      </c>
      <c r="I169" s="60">
        <f t="shared" si="5"/>
        <v>3.9999999999992042E-2</v>
      </c>
    </row>
    <row r="170" spans="1:9" s="31" customFormat="1" ht="12.75" customHeight="1">
      <c r="A170" t="s">
        <v>123</v>
      </c>
      <c r="B170" s="31">
        <v>3924474.7579999999</v>
      </c>
      <c r="C170" s="31">
        <v>352455.62300000002</v>
      </c>
      <c r="D170" s="31">
        <v>129.63200000000001</v>
      </c>
      <c r="E170" s="33">
        <v>129.8663</v>
      </c>
      <c r="F170" s="31" t="s">
        <v>247</v>
      </c>
      <c r="H170" s="60">
        <f t="shared" si="4"/>
        <v>0.2342999999999904</v>
      </c>
      <c r="I170" s="60">
        <f t="shared" si="5"/>
        <v>0.2342999999999904</v>
      </c>
    </row>
    <row r="171" spans="1:9" s="31" customFormat="1" ht="12.75" customHeight="1">
      <c r="A171" t="s">
        <v>270</v>
      </c>
      <c r="B171" s="31">
        <v>4045825.5279999999</v>
      </c>
      <c r="C171" s="31">
        <v>296343.859</v>
      </c>
      <c r="D171" s="31">
        <v>88.808000000000007</v>
      </c>
      <c r="E171" s="33">
        <v>89.091399999999993</v>
      </c>
      <c r="F171" s="31" t="s">
        <v>247</v>
      </c>
      <c r="H171" s="60">
        <f t="shared" si="4"/>
        <v>0.28339999999998611</v>
      </c>
      <c r="I171" s="60">
        <f t="shared" si="5"/>
        <v>0.28339999999998611</v>
      </c>
    </row>
    <row r="172" spans="1:9" s="31" customFormat="1" ht="12.75" customHeight="1">
      <c r="A172" t="s">
        <v>114</v>
      </c>
      <c r="B172" s="31">
        <v>3916200.6979999999</v>
      </c>
      <c r="C172" s="31">
        <v>369265.95</v>
      </c>
      <c r="D172" s="31">
        <v>125.572</v>
      </c>
      <c r="E172" s="33">
        <v>125.94929999999999</v>
      </c>
      <c r="F172" s="31" t="s">
        <v>247</v>
      </c>
      <c r="H172" s="60">
        <f t="shared" si="4"/>
        <v>0.37729999999999109</v>
      </c>
      <c r="I172" s="60">
        <f t="shared" si="5"/>
        <v>0.37729999999999109</v>
      </c>
    </row>
    <row r="173" spans="1:9" s="31" customFormat="1" ht="12.75" customHeight="1">
      <c r="A173" t="s">
        <v>300</v>
      </c>
      <c r="B173" s="31">
        <v>3997503.2420000001</v>
      </c>
      <c r="C173" s="31">
        <v>371585.68400000001</v>
      </c>
      <c r="D173" s="31">
        <v>151.87200000000001</v>
      </c>
      <c r="E173" s="33">
        <v>151.93090000000001</v>
      </c>
      <c r="F173" s="31" t="s">
        <v>49</v>
      </c>
      <c r="H173" s="60">
        <f t="shared" si="4"/>
        <v>5.8899999999994179E-2</v>
      </c>
      <c r="I173" s="60">
        <f t="shared" si="5"/>
        <v>5.8899999999994179E-2</v>
      </c>
    </row>
    <row r="174" spans="1:9" s="31" customFormat="1" ht="12.75" customHeight="1">
      <c r="A174" t="s">
        <v>144</v>
      </c>
      <c r="B174" s="31">
        <v>4026663.1880000001</v>
      </c>
      <c r="C174" s="31">
        <v>299533.41899999999</v>
      </c>
      <c r="D174" s="31">
        <v>140.035</v>
      </c>
      <c r="E174" s="33">
        <v>140.11920000000001</v>
      </c>
      <c r="F174" s="31" t="s">
        <v>49</v>
      </c>
      <c r="H174" s="60">
        <f t="shared" si="4"/>
        <v>8.4200000000009823E-2</v>
      </c>
      <c r="I174" s="60">
        <f t="shared" si="5"/>
        <v>8.4200000000009823E-2</v>
      </c>
    </row>
    <row r="175" spans="1:9" s="31" customFormat="1" ht="12.75" customHeight="1">
      <c r="A175" t="s">
        <v>299</v>
      </c>
      <c r="B175" s="31">
        <v>3988908.5279999999</v>
      </c>
      <c r="C175" s="31">
        <v>362614.67499999999</v>
      </c>
      <c r="D175" s="31">
        <v>142.846</v>
      </c>
      <c r="E175" s="33">
        <v>143.01599999999999</v>
      </c>
      <c r="F175" s="31" t="s">
        <v>49</v>
      </c>
      <c r="H175" s="60">
        <f t="shared" si="4"/>
        <v>0.16999999999998749</v>
      </c>
      <c r="I175" s="60">
        <f t="shared" si="5"/>
        <v>0.16999999999998749</v>
      </c>
    </row>
    <row r="176" spans="1:9" s="31" customFormat="1" ht="12.75" customHeight="1">
      <c r="A176" t="s">
        <v>143</v>
      </c>
      <c r="B176" s="31">
        <v>4026177.7439999999</v>
      </c>
      <c r="C176" s="31">
        <v>314587.65899999999</v>
      </c>
      <c r="D176" s="31">
        <v>121.134</v>
      </c>
      <c r="E176" s="33">
        <v>121.23820000000001</v>
      </c>
      <c r="F176" s="31" t="s">
        <v>49</v>
      </c>
      <c r="H176" s="60">
        <f t="shared" si="4"/>
        <v>0.10420000000000584</v>
      </c>
      <c r="I176" s="60">
        <f t="shared" si="5"/>
        <v>0.10420000000000584</v>
      </c>
    </row>
    <row r="177" spans="1:9" s="31" customFormat="1" ht="12.75" customHeight="1">
      <c r="A177" t="s">
        <v>298</v>
      </c>
      <c r="B177" s="31">
        <v>3984265.9389999998</v>
      </c>
      <c r="C177" s="31">
        <v>376137.62099999998</v>
      </c>
      <c r="D177" s="31">
        <v>119.325</v>
      </c>
      <c r="E177" s="33">
        <v>119.2557</v>
      </c>
      <c r="F177" s="31" t="s">
        <v>49</v>
      </c>
      <c r="H177" s="60">
        <f t="shared" si="4"/>
        <v>-6.9299999999998363E-2</v>
      </c>
      <c r="I177" s="60">
        <f t="shared" si="5"/>
        <v>6.9299999999998363E-2</v>
      </c>
    </row>
    <row r="178" spans="1:9" s="31" customFormat="1" ht="12.75" customHeight="1">
      <c r="A178" t="s">
        <v>142</v>
      </c>
      <c r="B178" s="31">
        <v>4032602.8560000001</v>
      </c>
      <c r="C178" s="31">
        <v>302763.10800000001</v>
      </c>
      <c r="D178" s="31">
        <v>115.98</v>
      </c>
      <c r="E178" s="33">
        <v>115.9731</v>
      </c>
      <c r="F178" s="31" t="s">
        <v>49</v>
      </c>
      <c r="H178" s="60">
        <f t="shared" si="4"/>
        <v>-6.9000000000016826E-3</v>
      </c>
      <c r="I178" s="60">
        <f t="shared" si="5"/>
        <v>6.9000000000016826E-3</v>
      </c>
    </row>
    <row r="179" spans="1:9" s="31" customFormat="1" ht="12.75" customHeight="1">
      <c r="A179" s="1" t="s">
        <v>245</v>
      </c>
      <c r="B179" s="32">
        <v>3917582.852</v>
      </c>
      <c r="C179" s="32">
        <v>334903.05</v>
      </c>
      <c r="D179" s="32">
        <v>141.06100000000001</v>
      </c>
      <c r="E179" s="80">
        <v>141.11189999999999</v>
      </c>
      <c r="F179" s="32" t="s">
        <v>49</v>
      </c>
      <c r="G179" s="32"/>
      <c r="H179" s="60">
        <f t="shared" si="4"/>
        <v>5.0899999999984402E-2</v>
      </c>
      <c r="I179" s="60">
        <f t="shared" si="5"/>
        <v>5.0899999999984402E-2</v>
      </c>
    </row>
    <row r="180" spans="1:9" s="31" customFormat="1" ht="12.75" customHeight="1">
      <c r="A180" t="s">
        <v>244</v>
      </c>
      <c r="B180" s="31">
        <v>3918376.1060000001</v>
      </c>
      <c r="C180" s="31">
        <v>346279.087</v>
      </c>
      <c r="D180" s="31">
        <v>144.85599999999999</v>
      </c>
      <c r="E180" s="33">
        <v>145.10820000000001</v>
      </c>
      <c r="F180" s="31" t="s">
        <v>49</v>
      </c>
      <c r="H180" s="60">
        <f t="shared" si="4"/>
        <v>0.25220000000001619</v>
      </c>
      <c r="I180" s="60">
        <f t="shared" si="5"/>
        <v>0.25220000000001619</v>
      </c>
    </row>
    <row r="181" spans="1:9" s="31" customFormat="1" ht="12.75" customHeight="1">
      <c r="A181" t="s">
        <v>297</v>
      </c>
      <c r="B181" s="31">
        <v>3979015.4640000002</v>
      </c>
      <c r="C181" s="31">
        <v>356518.95899999997</v>
      </c>
      <c r="D181" s="31">
        <v>144.06200000000001</v>
      </c>
      <c r="E181" s="33">
        <v>144.00470000000001</v>
      </c>
      <c r="F181" s="31" t="s">
        <v>49</v>
      </c>
      <c r="H181" s="60">
        <f t="shared" si="4"/>
        <v>-5.7299999999997908E-2</v>
      </c>
      <c r="I181" s="60">
        <f t="shared" si="5"/>
        <v>5.7299999999997908E-2</v>
      </c>
    </row>
    <row r="182" spans="1:9" s="31" customFormat="1" ht="12.75" customHeight="1">
      <c r="A182" t="s">
        <v>141</v>
      </c>
      <c r="B182" s="31">
        <v>4034500.267</v>
      </c>
      <c r="C182" s="31">
        <v>284824.94</v>
      </c>
      <c r="D182" s="31">
        <v>86.447999999999993</v>
      </c>
      <c r="E182" s="33">
        <v>86.527600000000007</v>
      </c>
      <c r="F182" s="31" t="s">
        <v>49</v>
      </c>
      <c r="H182" s="60">
        <f t="shared" si="4"/>
        <v>7.9600000000013438E-2</v>
      </c>
      <c r="I182" s="60">
        <f t="shared" si="5"/>
        <v>7.9600000000013438E-2</v>
      </c>
    </row>
    <row r="183" spans="1:9" s="31" customFormat="1" ht="12.75" customHeight="1">
      <c r="A183" t="s">
        <v>243</v>
      </c>
      <c r="B183" s="31">
        <v>3922455.8859999999</v>
      </c>
      <c r="C183" s="31">
        <v>359008.12400000001</v>
      </c>
      <c r="D183" s="31">
        <v>152.82400000000001</v>
      </c>
      <c r="E183" s="33">
        <v>152.839</v>
      </c>
      <c r="F183" s="31" t="s">
        <v>49</v>
      </c>
      <c r="H183" s="60">
        <f t="shared" si="4"/>
        <v>1.4999999999986358E-2</v>
      </c>
      <c r="I183" s="60">
        <f t="shared" si="5"/>
        <v>1.4999999999986358E-2</v>
      </c>
    </row>
    <row r="184" spans="1:9" s="31" customFormat="1" ht="12.75" customHeight="1">
      <c r="A184" t="s">
        <v>242</v>
      </c>
      <c r="B184" s="31">
        <v>3924818.37</v>
      </c>
      <c r="C184" s="31">
        <v>370028.51899999997</v>
      </c>
      <c r="D184" s="31">
        <v>166.46100000000001</v>
      </c>
      <c r="E184" s="33">
        <v>166.10570000000001</v>
      </c>
      <c r="F184" s="31" t="s">
        <v>49</v>
      </c>
      <c r="H184" s="60">
        <f t="shared" si="4"/>
        <v>-0.35529999999999973</v>
      </c>
      <c r="I184" s="60">
        <f t="shared" si="5"/>
        <v>0.35529999999999973</v>
      </c>
    </row>
    <row r="185" spans="1:9" s="31" customFormat="1" ht="12.75" customHeight="1">
      <c r="A185" t="s">
        <v>241</v>
      </c>
      <c r="B185" s="31">
        <v>3929962.1540000001</v>
      </c>
      <c r="C185" s="31">
        <v>360127.54800000001</v>
      </c>
      <c r="D185" s="31">
        <v>136.39500000000001</v>
      </c>
      <c r="E185" s="33">
        <v>136.6078</v>
      </c>
      <c r="F185" s="31" t="s">
        <v>49</v>
      </c>
      <c r="H185" s="60">
        <f t="shared" si="4"/>
        <v>0.21279999999998722</v>
      </c>
      <c r="I185" s="60">
        <f t="shared" si="5"/>
        <v>0.21279999999998722</v>
      </c>
    </row>
    <row r="186" spans="1:9" s="31" customFormat="1" ht="12.75" customHeight="1">
      <c r="A186" t="s">
        <v>240</v>
      </c>
      <c r="B186" s="31">
        <v>3934731.1430000002</v>
      </c>
      <c r="C186" s="31">
        <v>352735.54499999998</v>
      </c>
      <c r="D186" s="31">
        <v>145.61500000000001</v>
      </c>
      <c r="E186" s="33">
        <v>145.94569999999999</v>
      </c>
      <c r="F186" s="31" t="s">
        <v>49</v>
      </c>
      <c r="H186" s="60">
        <f t="shared" si="4"/>
        <v>0.3306999999999789</v>
      </c>
      <c r="I186" s="60">
        <f t="shared" si="5"/>
        <v>0.3306999999999789</v>
      </c>
    </row>
    <row r="187" spans="1:9" s="31" customFormat="1" ht="12.75" customHeight="1">
      <c r="A187" t="s">
        <v>239</v>
      </c>
      <c r="B187" s="31">
        <v>3929930.747</v>
      </c>
      <c r="C187" s="31">
        <v>336714.61099999998</v>
      </c>
      <c r="D187" s="31">
        <v>147.77000000000001</v>
      </c>
      <c r="E187" s="33">
        <v>147.79580000000001</v>
      </c>
      <c r="F187" s="31" t="s">
        <v>49</v>
      </c>
      <c r="H187" s="60">
        <f t="shared" si="4"/>
        <v>2.580000000000382E-2</v>
      </c>
      <c r="I187" s="60">
        <f t="shared" si="5"/>
        <v>2.580000000000382E-2</v>
      </c>
    </row>
    <row r="188" spans="1:9" s="31" customFormat="1" ht="12.75" customHeight="1">
      <c r="A188" t="s">
        <v>238</v>
      </c>
      <c r="B188" s="31">
        <v>3932656.4750000001</v>
      </c>
      <c r="C188" s="31">
        <v>326711.63500000001</v>
      </c>
      <c r="D188" s="31">
        <v>137.78200000000001</v>
      </c>
      <c r="E188" s="33">
        <v>138.02770000000001</v>
      </c>
      <c r="F188" s="31" t="s">
        <v>49</v>
      </c>
      <c r="H188" s="60">
        <f t="shared" si="4"/>
        <v>0.24569999999999936</v>
      </c>
      <c r="I188" s="60">
        <f t="shared" si="5"/>
        <v>0.24569999999999936</v>
      </c>
    </row>
    <row r="189" spans="1:9" s="31" customFormat="1" ht="12.75" customHeight="1">
      <c r="A189" t="s">
        <v>237</v>
      </c>
      <c r="B189" s="31">
        <v>3931777.736</v>
      </c>
      <c r="C189" s="31">
        <v>314343.49099999998</v>
      </c>
      <c r="D189" s="31">
        <v>121.637</v>
      </c>
      <c r="E189" s="33">
        <v>121.979</v>
      </c>
      <c r="F189" s="31" t="s">
        <v>49</v>
      </c>
      <c r="H189" s="60">
        <f t="shared" si="4"/>
        <v>0.34199999999999875</v>
      </c>
      <c r="I189" s="60">
        <f t="shared" si="5"/>
        <v>0.34199999999999875</v>
      </c>
    </row>
    <row r="190" spans="1:9" s="31" customFormat="1" ht="12.75" customHeight="1">
      <c r="A190" t="s">
        <v>236</v>
      </c>
      <c r="B190" s="31">
        <v>3921770.5669999998</v>
      </c>
      <c r="C190" s="31">
        <v>294821.19</v>
      </c>
      <c r="D190" s="31">
        <v>119.375</v>
      </c>
      <c r="E190" s="33">
        <v>119.4575</v>
      </c>
      <c r="F190" s="31" t="s">
        <v>49</v>
      </c>
      <c r="H190" s="60">
        <f t="shared" si="4"/>
        <v>8.2499999999996021E-2</v>
      </c>
      <c r="I190" s="60">
        <f t="shared" si="5"/>
        <v>8.2499999999996021E-2</v>
      </c>
    </row>
    <row r="191" spans="1:9" s="31" customFormat="1" ht="12.75" customHeight="1">
      <c r="A191" t="s">
        <v>235</v>
      </c>
      <c r="B191" s="31">
        <v>3927619.0049999999</v>
      </c>
      <c r="C191" s="31">
        <v>290759.19799999997</v>
      </c>
      <c r="D191" s="31">
        <v>92.873000000000005</v>
      </c>
      <c r="E191" s="33">
        <v>93.046499999999995</v>
      </c>
      <c r="F191" s="31" t="s">
        <v>49</v>
      </c>
      <c r="H191" s="60">
        <f t="shared" si="4"/>
        <v>0.17349999999999</v>
      </c>
      <c r="I191" s="60">
        <f t="shared" si="5"/>
        <v>0.17349999999999</v>
      </c>
    </row>
    <row r="192" spans="1:9" s="31" customFormat="1" ht="12.75" customHeight="1">
      <c r="A192" t="s">
        <v>234</v>
      </c>
      <c r="B192" s="31">
        <v>3928605.548</v>
      </c>
      <c r="C192" s="31">
        <v>276955.66200000001</v>
      </c>
      <c r="D192" s="31">
        <v>87.289000000000001</v>
      </c>
      <c r="E192" s="33">
        <v>87.196100000000001</v>
      </c>
      <c r="F192" s="31" t="s">
        <v>49</v>
      </c>
      <c r="H192" s="60">
        <f t="shared" si="4"/>
        <v>-9.2900000000000205E-2</v>
      </c>
      <c r="I192" s="60">
        <f t="shared" si="5"/>
        <v>9.2900000000000205E-2</v>
      </c>
    </row>
    <row r="193" spans="1:9" s="31" customFormat="1" ht="12.75" customHeight="1">
      <c r="A193" t="s">
        <v>140</v>
      </c>
      <c r="B193" s="31">
        <v>4040446.3480000002</v>
      </c>
      <c r="C193" s="31">
        <v>295122.24699999997</v>
      </c>
      <c r="D193" s="31">
        <v>89.885999999999996</v>
      </c>
      <c r="E193" s="33">
        <v>89.978700000000003</v>
      </c>
      <c r="F193" s="31" t="s">
        <v>49</v>
      </c>
      <c r="H193" s="60">
        <f t="shared" si="4"/>
        <v>9.2700000000007776E-2</v>
      </c>
      <c r="I193" s="60">
        <f t="shared" si="5"/>
        <v>9.2700000000007776E-2</v>
      </c>
    </row>
    <row r="194" spans="1:9" s="31" customFormat="1" ht="12.75" customHeight="1">
      <c r="A194" t="s">
        <v>233</v>
      </c>
      <c r="B194" s="31">
        <v>3931891.7620000001</v>
      </c>
      <c r="C194" s="31">
        <v>278380.12</v>
      </c>
      <c r="D194" s="31">
        <v>83.697999999999993</v>
      </c>
      <c r="E194" s="33">
        <v>83.817099999999996</v>
      </c>
      <c r="F194" s="31" t="s">
        <v>49</v>
      </c>
      <c r="H194" s="60">
        <f t="shared" si="4"/>
        <v>0.11910000000000309</v>
      </c>
      <c r="I194" s="60">
        <f t="shared" si="5"/>
        <v>0.11910000000000309</v>
      </c>
    </row>
    <row r="195" spans="1:9" s="31" customFormat="1" ht="12.75" customHeight="1">
      <c r="A195" t="s">
        <v>232</v>
      </c>
      <c r="B195" s="31">
        <v>3936400.327</v>
      </c>
      <c r="C195" s="31">
        <v>284642.37</v>
      </c>
      <c r="D195" s="31">
        <v>90.635999999999996</v>
      </c>
      <c r="E195" s="33">
        <v>90.659099999999995</v>
      </c>
      <c r="F195" s="31" t="s">
        <v>49</v>
      </c>
      <c r="H195" s="60">
        <f t="shared" ref="H195:H252" si="6">E195-D195</f>
        <v>2.3099999999999454E-2</v>
      </c>
      <c r="I195" s="60">
        <f t="shared" ref="I195:I252" si="7">ABS(H195)</f>
        <v>2.3099999999999454E-2</v>
      </c>
    </row>
    <row r="196" spans="1:9" s="31" customFormat="1" ht="12.75" customHeight="1">
      <c r="A196" t="s">
        <v>231</v>
      </c>
      <c r="B196" s="31">
        <v>3939416.0090000001</v>
      </c>
      <c r="C196" s="31">
        <v>275900.636</v>
      </c>
      <c r="D196" s="31">
        <v>81.528000000000006</v>
      </c>
      <c r="E196" s="33">
        <v>81.650999999999996</v>
      </c>
      <c r="F196" s="31" t="s">
        <v>49</v>
      </c>
      <c r="H196" s="60">
        <f t="shared" si="6"/>
        <v>0.12299999999999045</v>
      </c>
      <c r="I196" s="60">
        <f t="shared" si="7"/>
        <v>0.12299999999999045</v>
      </c>
    </row>
    <row r="197" spans="1:9" s="31" customFormat="1" ht="12.75" customHeight="1">
      <c r="A197" t="s">
        <v>230</v>
      </c>
      <c r="B197" s="31">
        <v>3945015.639</v>
      </c>
      <c r="C197" s="31">
        <v>286502.85800000001</v>
      </c>
      <c r="D197" s="31">
        <v>112.63</v>
      </c>
      <c r="E197" s="33">
        <v>112.70050000000001</v>
      </c>
      <c r="F197" s="31" t="s">
        <v>49</v>
      </c>
      <c r="H197" s="60">
        <f t="shared" si="6"/>
        <v>7.0500000000009777E-2</v>
      </c>
      <c r="I197" s="60">
        <f t="shared" si="7"/>
        <v>7.0500000000009777E-2</v>
      </c>
    </row>
    <row r="198" spans="1:9" s="31" customFormat="1" ht="12.75" customHeight="1">
      <c r="A198" t="s">
        <v>229</v>
      </c>
      <c r="B198" s="31">
        <v>3938291.7919999999</v>
      </c>
      <c r="C198" s="31">
        <v>300343.75300000003</v>
      </c>
      <c r="D198" s="31">
        <v>106.69499999999999</v>
      </c>
      <c r="E198" s="33">
        <v>106.7786</v>
      </c>
      <c r="F198" s="31" t="s">
        <v>49</v>
      </c>
      <c r="H198" s="60">
        <f t="shared" si="6"/>
        <v>8.3600000000004115E-2</v>
      </c>
      <c r="I198" s="60">
        <f t="shared" si="7"/>
        <v>8.3600000000004115E-2</v>
      </c>
    </row>
    <row r="199" spans="1:9" s="31" customFormat="1" ht="12.75" customHeight="1">
      <c r="A199" t="s">
        <v>228</v>
      </c>
      <c r="B199" s="31">
        <v>3939605.3650000002</v>
      </c>
      <c r="C199" s="31">
        <v>318451.15700000001</v>
      </c>
      <c r="D199" s="31">
        <v>124.977</v>
      </c>
      <c r="E199" s="33">
        <v>125.2045</v>
      </c>
      <c r="F199" s="31" t="s">
        <v>49</v>
      </c>
      <c r="H199" s="60">
        <f t="shared" si="6"/>
        <v>0.22749999999999204</v>
      </c>
      <c r="I199" s="60">
        <f t="shared" si="7"/>
        <v>0.22749999999999204</v>
      </c>
    </row>
    <row r="200" spans="1:9" s="31" customFormat="1" ht="12.75" customHeight="1">
      <c r="A200" t="s">
        <v>227</v>
      </c>
      <c r="B200" s="31">
        <v>3939514.6830000002</v>
      </c>
      <c r="C200" s="31">
        <v>331427.80800000002</v>
      </c>
      <c r="D200" s="31">
        <v>115.849</v>
      </c>
      <c r="E200" s="33">
        <v>115.9482</v>
      </c>
      <c r="F200" s="31" t="s">
        <v>49</v>
      </c>
      <c r="H200" s="60">
        <f t="shared" si="6"/>
        <v>9.919999999999618E-2</v>
      </c>
      <c r="I200" s="60">
        <f t="shared" si="7"/>
        <v>9.919999999999618E-2</v>
      </c>
    </row>
    <row r="201" spans="1:9" s="31" customFormat="1" ht="12.75" customHeight="1">
      <c r="A201" t="s">
        <v>226</v>
      </c>
      <c r="B201" s="31">
        <v>3947804.949</v>
      </c>
      <c r="C201" s="31">
        <v>349615.88699999999</v>
      </c>
      <c r="D201" s="31">
        <v>149.864</v>
      </c>
      <c r="E201" s="33">
        <v>150.57669999999999</v>
      </c>
      <c r="F201" s="31" t="s">
        <v>49</v>
      </c>
      <c r="H201" s="60">
        <f t="shared" si="6"/>
        <v>0.7126999999999839</v>
      </c>
      <c r="I201" s="60">
        <f t="shared" si="7"/>
        <v>0.7126999999999839</v>
      </c>
    </row>
    <row r="202" spans="1:9" s="31" customFormat="1" ht="12.75" customHeight="1">
      <c r="A202" t="s">
        <v>225</v>
      </c>
      <c r="B202" s="31">
        <v>3951863.5950000002</v>
      </c>
      <c r="C202" s="31">
        <v>346089.114</v>
      </c>
      <c r="D202" s="31">
        <v>164.745</v>
      </c>
      <c r="E202" s="33">
        <v>164.8158</v>
      </c>
      <c r="F202" s="31" t="s">
        <v>49</v>
      </c>
      <c r="H202" s="60">
        <f t="shared" si="6"/>
        <v>7.0799999999991314E-2</v>
      </c>
      <c r="I202" s="60">
        <f t="shared" si="7"/>
        <v>7.0799999999991314E-2</v>
      </c>
    </row>
    <row r="203" spans="1:9" s="32" customFormat="1" ht="12.75" customHeight="1">
      <c r="A203" s="1" t="s">
        <v>224</v>
      </c>
      <c r="B203" s="32">
        <v>3949774.7039999999</v>
      </c>
      <c r="C203" s="32">
        <v>325276.59899999999</v>
      </c>
      <c r="D203" s="32">
        <v>131.971</v>
      </c>
      <c r="E203" s="80">
        <v>132.1413</v>
      </c>
      <c r="F203" s="32" t="s">
        <v>49</v>
      </c>
      <c r="H203" s="81">
        <f t="shared" si="6"/>
        <v>0.17029999999999745</v>
      </c>
      <c r="I203" s="81">
        <f t="shared" si="7"/>
        <v>0.17029999999999745</v>
      </c>
    </row>
    <row r="204" spans="1:9" s="31" customFormat="1" ht="12.75" customHeight="1">
      <c r="A204" t="s">
        <v>295</v>
      </c>
      <c r="B204" s="31">
        <v>3964501.6540000001</v>
      </c>
      <c r="C204" s="31">
        <v>351271.451</v>
      </c>
      <c r="D204" s="31">
        <v>145.57</v>
      </c>
      <c r="E204" s="33">
        <v>145.70939999999999</v>
      </c>
      <c r="F204" s="31" t="s">
        <v>49</v>
      </c>
      <c r="H204" s="60">
        <f t="shared" si="6"/>
        <v>0.13939999999999486</v>
      </c>
      <c r="I204" s="60">
        <f t="shared" si="7"/>
        <v>0.13939999999999486</v>
      </c>
    </row>
    <row r="205" spans="1:9" s="31" customFormat="1" ht="12.75" customHeight="1">
      <c r="A205" t="s">
        <v>223</v>
      </c>
      <c r="B205" s="31">
        <v>3951022.2570000002</v>
      </c>
      <c r="C205" s="31">
        <v>309707.38900000002</v>
      </c>
      <c r="D205" s="31">
        <v>93.332999999999998</v>
      </c>
      <c r="E205" s="33">
        <v>93.248699999999999</v>
      </c>
      <c r="F205" s="31" t="s">
        <v>49</v>
      </c>
      <c r="H205" s="60">
        <f t="shared" si="6"/>
        <v>-8.4299999999998931E-2</v>
      </c>
      <c r="I205" s="60">
        <f t="shared" si="7"/>
        <v>8.4299999999998931E-2</v>
      </c>
    </row>
    <row r="206" spans="1:9" s="31" customFormat="1" ht="12.75" customHeight="1">
      <c r="A206" t="s">
        <v>222</v>
      </c>
      <c r="B206" s="31">
        <v>3955783.608</v>
      </c>
      <c r="C206" s="31">
        <v>287113.36099999998</v>
      </c>
      <c r="D206" s="31">
        <v>88.828000000000003</v>
      </c>
      <c r="E206" s="33">
        <v>88.922799999999995</v>
      </c>
      <c r="F206" s="31" t="s">
        <v>49</v>
      </c>
      <c r="H206" s="60">
        <f t="shared" si="6"/>
        <v>9.4799999999992224E-2</v>
      </c>
      <c r="I206" s="60">
        <f t="shared" si="7"/>
        <v>9.4799999999992224E-2</v>
      </c>
    </row>
    <row r="207" spans="1:9" s="31" customFormat="1" ht="12.75" customHeight="1">
      <c r="A207" t="s">
        <v>221</v>
      </c>
      <c r="B207" s="31">
        <v>3962216.37</v>
      </c>
      <c r="C207" s="31">
        <v>296940.92700000003</v>
      </c>
      <c r="D207" s="31">
        <v>91.465000000000003</v>
      </c>
      <c r="E207" s="33">
        <v>91.481399999999994</v>
      </c>
      <c r="F207" s="31" t="s">
        <v>49</v>
      </c>
      <c r="H207" s="60">
        <f t="shared" si="6"/>
        <v>1.63999999999902E-2</v>
      </c>
      <c r="I207" s="60">
        <f t="shared" si="7"/>
        <v>1.63999999999902E-2</v>
      </c>
    </row>
    <row r="208" spans="1:9" s="31" customFormat="1" ht="12.75" customHeight="1">
      <c r="A208" t="s">
        <v>220</v>
      </c>
      <c r="B208" s="31">
        <v>3960642.7220000001</v>
      </c>
      <c r="C208" s="31">
        <v>308276.70600000001</v>
      </c>
      <c r="D208" s="31">
        <v>118.476</v>
      </c>
      <c r="E208" s="33">
        <v>118.5787</v>
      </c>
      <c r="F208" s="31" t="s">
        <v>49</v>
      </c>
      <c r="H208" s="60">
        <f t="shared" si="6"/>
        <v>0.10269999999999868</v>
      </c>
      <c r="I208" s="60">
        <f t="shared" si="7"/>
        <v>0.10269999999999868</v>
      </c>
    </row>
    <row r="209" spans="1:9" s="31" customFormat="1" ht="12.75" customHeight="1">
      <c r="A209" t="s">
        <v>219</v>
      </c>
      <c r="B209" s="31">
        <v>3962484.3420000002</v>
      </c>
      <c r="C209" s="31">
        <v>318542.092</v>
      </c>
      <c r="D209" s="31">
        <v>110.935</v>
      </c>
      <c r="E209" s="33">
        <v>111.1268</v>
      </c>
      <c r="F209" s="31" t="s">
        <v>49</v>
      </c>
      <c r="H209" s="60">
        <f t="shared" si="6"/>
        <v>0.19180000000000064</v>
      </c>
      <c r="I209" s="60">
        <f t="shared" si="7"/>
        <v>0.19180000000000064</v>
      </c>
    </row>
    <row r="210" spans="1:9" s="31" customFormat="1" ht="12.75" customHeight="1">
      <c r="A210" t="s">
        <v>218</v>
      </c>
      <c r="B210" s="31">
        <v>3959102.7510000002</v>
      </c>
      <c r="C210" s="31">
        <v>337467.08199999999</v>
      </c>
      <c r="D210" s="31">
        <v>120.914</v>
      </c>
      <c r="E210" s="33">
        <v>120.9524</v>
      </c>
      <c r="F210" s="31" t="s">
        <v>49</v>
      </c>
      <c r="H210" s="60">
        <f t="shared" si="6"/>
        <v>3.8399999999995771E-2</v>
      </c>
      <c r="I210" s="60">
        <f t="shared" si="7"/>
        <v>3.8399999999995771E-2</v>
      </c>
    </row>
    <row r="211" spans="1:9" s="31" customFormat="1" ht="12.75" customHeight="1">
      <c r="A211" t="s">
        <v>344</v>
      </c>
      <c r="B211" s="31">
        <v>3969585.8190000001</v>
      </c>
      <c r="C211" s="31">
        <v>336677.136</v>
      </c>
      <c r="D211" s="31">
        <v>119.226</v>
      </c>
      <c r="E211" s="33">
        <v>119.4575</v>
      </c>
      <c r="F211" s="31" t="s">
        <v>49</v>
      </c>
      <c r="H211" s="60">
        <f t="shared" si="6"/>
        <v>0.23149999999999693</v>
      </c>
      <c r="I211" s="60">
        <f t="shared" si="7"/>
        <v>0.23149999999999693</v>
      </c>
    </row>
    <row r="212" spans="1:9" s="31" customFormat="1" ht="12.75" customHeight="1">
      <c r="A212" t="s">
        <v>343</v>
      </c>
      <c r="B212" s="31">
        <v>3969485.9160000002</v>
      </c>
      <c r="C212" s="31">
        <v>304337.17</v>
      </c>
      <c r="D212" s="31">
        <v>113.779</v>
      </c>
      <c r="E212" s="33">
        <v>114.04349999999999</v>
      </c>
      <c r="F212" s="31" t="s">
        <v>49</v>
      </c>
      <c r="H212" s="60">
        <f t="shared" si="6"/>
        <v>0.26449999999999818</v>
      </c>
      <c r="I212" s="60">
        <f t="shared" si="7"/>
        <v>0.26449999999999818</v>
      </c>
    </row>
    <row r="213" spans="1:9" s="31" customFormat="1" ht="12.75" customHeight="1">
      <c r="A213" t="s">
        <v>342</v>
      </c>
      <c r="B213" s="31">
        <v>3974517.318</v>
      </c>
      <c r="C213" s="31">
        <v>292068.92700000003</v>
      </c>
      <c r="D213" s="31">
        <v>86.265000000000001</v>
      </c>
      <c r="E213" s="33">
        <v>86.406899999999993</v>
      </c>
      <c r="F213" s="31" t="s">
        <v>49</v>
      </c>
      <c r="H213" s="60">
        <f t="shared" si="6"/>
        <v>0.14189999999999259</v>
      </c>
      <c r="I213" s="60">
        <f t="shared" si="7"/>
        <v>0.14189999999999259</v>
      </c>
    </row>
    <row r="214" spans="1:9" s="31" customFormat="1" ht="12.75" customHeight="1">
      <c r="A214" s="31" t="s">
        <v>341</v>
      </c>
      <c r="B214">
        <v>3977797.4909999999</v>
      </c>
      <c r="C214">
        <v>276729.89799999999</v>
      </c>
      <c r="D214">
        <v>107.57</v>
      </c>
      <c r="E214" s="31">
        <v>107.6105</v>
      </c>
      <c r="F214" s="31" t="s">
        <v>49</v>
      </c>
      <c r="H214" s="60">
        <f t="shared" si="6"/>
        <v>4.050000000000864E-2</v>
      </c>
      <c r="I214" s="60">
        <f t="shared" si="7"/>
        <v>4.050000000000864E-2</v>
      </c>
    </row>
    <row r="215" spans="1:9" s="31" customFormat="1" ht="12.75" customHeight="1">
      <c r="A215" t="s">
        <v>294</v>
      </c>
      <c r="B215" s="31">
        <v>3952500.611</v>
      </c>
      <c r="C215" s="31">
        <v>357458.63400000002</v>
      </c>
      <c r="D215" s="31">
        <v>171.51300000000001</v>
      </c>
      <c r="E215" s="33">
        <v>171.61369999999999</v>
      </c>
      <c r="F215" s="31" t="s">
        <v>49</v>
      </c>
      <c r="H215" s="60">
        <f t="shared" si="6"/>
        <v>0.10069999999998913</v>
      </c>
      <c r="I215" s="60">
        <f t="shared" si="7"/>
        <v>0.10069999999998913</v>
      </c>
    </row>
    <row r="216" spans="1:9" s="31" customFormat="1" ht="12.75" customHeight="1">
      <c r="A216" t="s">
        <v>138</v>
      </c>
      <c r="B216" s="31">
        <v>3998347.7480000001</v>
      </c>
      <c r="C216" s="31">
        <v>306346.07400000002</v>
      </c>
      <c r="D216" s="31">
        <v>105.613</v>
      </c>
      <c r="E216" s="33">
        <v>104.8643</v>
      </c>
      <c r="F216" s="31" t="s">
        <v>49</v>
      </c>
      <c r="H216" s="60">
        <f t="shared" si="6"/>
        <v>-0.74869999999999948</v>
      </c>
      <c r="I216" s="60">
        <f t="shared" si="7"/>
        <v>0.74869999999999948</v>
      </c>
    </row>
    <row r="217" spans="1:9" s="31" customFormat="1" ht="12.75" customHeight="1">
      <c r="A217" t="s">
        <v>213</v>
      </c>
      <c r="B217">
        <v>3993847.7450000001</v>
      </c>
      <c r="C217">
        <v>264908.788</v>
      </c>
      <c r="D217">
        <v>77.991</v>
      </c>
      <c r="E217" s="31">
        <v>78.906099999999995</v>
      </c>
      <c r="F217" s="31" t="s">
        <v>49</v>
      </c>
      <c r="H217" s="60">
        <f t="shared" si="6"/>
        <v>0.91509999999999536</v>
      </c>
      <c r="I217" s="60">
        <f t="shared" si="7"/>
        <v>0.91509999999999536</v>
      </c>
    </row>
    <row r="218" spans="1:9" s="31" customFormat="1" ht="12.75" customHeight="1">
      <c r="A218" t="s">
        <v>340</v>
      </c>
      <c r="B218" s="31">
        <v>3983576.3670000001</v>
      </c>
      <c r="C218" s="31">
        <v>282393.76899999997</v>
      </c>
      <c r="D218" s="31">
        <v>81.484999999999999</v>
      </c>
      <c r="E218" s="33">
        <v>81.638499999999993</v>
      </c>
      <c r="F218" s="31" t="s">
        <v>49</v>
      </c>
      <c r="H218" s="60">
        <f t="shared" si="6"/>
        <v>0.15349999999999397</v>
      </c>
      <c r="I218" s="60">
        <f t="shared" si="7"/>
        <v>0.15349999999999397</v>
      </c>
    </row>
    <row r="219" spans="1:9" s="31" customFormat="1" ht="12.75" customHeight="1">
      <c r="A219" t="s">
        <v>339</v>
      </c>
      <c r="B219" s="31">
        <v>3978904.3530000001</v>
      </c>
      <c r="C219" s="31">
        <v>294098.42200000002</v>
      </c>
      <c r="D219" s="31">
        <v>89.179000000000002</v>
      </c>
      <c r="E219" s="33">
        <v>89.159899999999993</v>
      </c>
      <c r="F219" s="31" t="s">
        <v>49</v>
      </c>
      <c r="H219" s="60">
        <f t="shared" si="6"/>
        <v>-1.9100000000008777E-2</v>
      </c>
      <c r="I219" s="60">
        <f t="shared" si="7"/>
        <v>1.9100000000008777E-2</v>
      </c>
    </row>
    <row r="220" spans="1:9" s="31" customFormat="1" ht="12.75" customHeight="1">
      <c r="A220" t="s">
        <v>338</v>
      </c>
      <c r="B220" s="31">
        <v>3975341.1579999998</v>
      </c>
      <c r="C220" s="31">
        <v>310081.39799999999</v>
      </c>
      <c r="D220" s="31">
        <v>90.004999999999995</v>
      </c>
      <c r="E220" s="33">
        <v>90.136200000000002</v>
      </c>
      <c r="F220" s="31" t="s">
        <v>49</v>
      </c>
      <c r="H220" s="60">
        <f t="shared" si="6"/>
        <v>0.13120000000000687</v>
      </c>
      <c r="I220" s="60">
        <f t="shared" si="7"/>
        <v>0.13120000000000687</v>
      </c>
    </row>
    <row r="221" spans="1:9" s="31" customFormat="1" ht="12.75" customHeight="1">
      <c r="A221" t="s">
        <v>337</v>
      </c>
      <c r="B221" s="31">
        <v>3980970.7069999999</v>
      </c>
      <c r="C221" s="31">
        <v>318775.17499999999</v>
      </c>
      <c r="D221" s="31">
        <v>104.303</v>
      </c>
      <c r="E221" s="33">
        <v>104.4447</v>
      </c>
      <c r="F221" s="31" t="s">
        <v>49</v>
      </c>
      <c r="H221" s="60">
        <f t="shared" si="6"/>
        <v>0.14170000000000016</v>
      </c>
      <c r="I221" s="60">
        <f t="shared" si="7"/>
        <v>0.14170000000000016</v>
      </c>
    </row>
    <row r="222" spans="1:9" s="31" customFormat="1" ht="12.75" customHeight="1">
      <c r="A222" t="s">
        <v>336</v>
      </c>
      <c r="B222" s="31">
        <v>3989400.7889999999</v>
      </c>
      <c r="C222" s="31">
        <v>342362.76199999999</v>
      </c>
      <c r="D222" s="31">
        <v>128.601</v>
      </c>
      <c r="E222" s="33">
        <v>128.62809999999999</v>
      </c>
      <c r="F222" s="31" t="s">
        <v>49</v>
      </c>
      <c r="H222" s="60">
        <f t="shared" si="6"/>
        <v>2.7099999999990132E-2</v>
      </c>
      <c r="I222" s="60">
        <f t="shared" si="7"/>
        <v>2.7099999999990132E-2</v>
      </c>
    </row>
    <row r="223" spans="1:9" s="31" customFormat="1" ht="12.75" customHeight="1">
      <c r="A223" t="s">
        <v>207</v>
      </c>
      <c r="B223" s="31">
        <v>3997061.3539999998</v>
      </c>
      <c r="C223" s="31">
        <v>355215.03399999999</v>
      </c>
      <c r="D223" s="31">
        <v>135.173</v>
      </c>
      <c r="E223" s="33">
        <v>135.19470000000001</v>
      </c>
      <c r="F223" s="31" t="s">
        <v>49</v>
      </c>
      <c r="H223" s="60">
        <f t="shared" si="6"/>
        <v>2.1700000000009823E-2</v>
      </c>
      <c r="I223" s="60">
        <f t="shared" si="7"/>
        <v>2.1700000000009823E-2</v>
      </c>
    </row>
    <row r="224" spans="1:9" s="31" customFormat="1" ht="12.75" customHeight="1">
      <c r="A224" t="s">
        <v>335</v>
      </c>
      <c r="B224" s="31">
        <v>3996531.727</v>
      </c>
      <c r="C224" s="31">
        <v>345213.56900000002</v>
      </c>
      <c r="D224" s="31">
        <v>126.602</v>
      </c>
      <c r="E224" s="33">
        <v>126.68989999999999</v>
      </c>
      <c r="F224" s="31" t="s">
        <v>49</v>
      </c>
      <c r="H224" s="60">
        <f t="shared" si="6"/>
        <v>8.7899999999990541E-2</v>
      </c>
      <c r="I224" s="60">
        <f t="shared" si="7"/>
        <v>8.7899999999990541E-2</v>
      </c>
    </row>
    <row r="225" spans="1:9" s="31" customFormat="1" ht="12.75" customHeight="1">
      <c r="A225" t="s">
        <v>312</v>
      </c>
      <c r="B225" s="31">
        <v>4044818.3679999998</v>
      </c>
      <c r="C225" s="31">
        <v>299081.83299999998</v>
      </c>
      <c r="D225" s="31">
        <v>99.766000000000005</v>
      </c>
      <c r="E225" s="33">
        <v>99.830399999999997</v>
      </c>
      <c r="F225" s="31" t="s">
        <v>49</v>
      </c>
      <c r="H225" s="60">
        <f t="shared" si="6"/>
        <v>6.4399999999992019E-2</v>
      </c>
      <c r="I225" s="60">
        <f t="shared" si="7"/>
        <v>6.4399999999992019E-2</v>
      </c>
    </row>
    <row r="226" spans="1:9" s="31" customFormat="1" ht="12.75" customHeight="1">
      <c r="A226" t="s">
        <v>156</v>
      </c>
      <c r="B226" s="31">
        <v>3993114.9139999999</v>
      </c>
      <c r="C226" s="31">
        <v>339197.92099999997</v>
      </c>
      <c r="D226" s="31">
        <v>135.15199999999999</v>
      </c>
      <c r="E226" s="33">
        <v>135.2961</v>
      </c>
      <c r="F226" s="31" t="s">
        <v>49</v>
      </c>
      <c r="H226" s="60">
        <f t="shared" si="6"/>
        <v>0.14410000000000878</v>
      </c>
      <c r="I226" s="60">
        <f t="shared" si="7"/>
        <v>0.14410000000000878</v>
      </c>
    </row>
    <row r="227" spans="1:9" s="31" customFormat="1" ht="12.75" customHeight="1">
      <c r="A227" t="s">
        <v>311</v>
      </c>
      <c r="B227" s="31">
        <v>4043733.057</v>
      </c>
      <c r="C227" s="31">
        <v>322747.65299999999</v>
      </c>
      <c r="D227" s="31">
        <v>108.72799999999999</v>
      </c>
      <c r="E227" s="33">
        <v>108.66079999999999</v>
      </c>
      <c r="F227" s="31" t="s">
        <v>49</v>
      </c>
      <c r="H227" s="60">
        <f t="shared" si="6"/>
        <v>-6.7199999999999704E-2</v>
      </c>
      <c r="I227" s="60">
        <f t="shared" si="7"/>
        <v>6.7199999999999704E-2</v>
      </c>
    </row>
    <row r="228" spans="1:9" s="31" customFormat="1" ht="12.75" customHeight="1">
      <c r="A228" t="s">
        <v>155</v>
      </c>
      <c r="B228" s="31">
        <v>3994129.59</v>
      </c>
      <c r="C228" s="31">
        <v>317856.87099999998</v>
      </c>
      <c r="D228" s="31">
        <v>102.258</v>
      </c>
      <c r="E228" s="33">
        <v>102.54949999999999</v>
      </c>
      <c r="F228" s="31" t="s">
        <v>49</v>
      </c>
      <c r="H228" s="60">
        <f t="shared" si="6"/>
        <v>0.2914999999999992</v>
      </c>
      <c r="I228" s="60">
        <f t="shared" si="7"/>
        <v>0.2914999999999992</v>
      </c>
    </row>
    <row r="229" spans="1:9" s="31" customFormat="1" ht="12.75" customHeight="1">
      <c r="A229" t="s">
        <v>293</v>
      </c>
      <c r="B229" s="31">
        <v>3935149.8280000002</v>
      </c>
      <c r="C229" s="31">
        <v>366896.07500000001</v>
      </c>
      <c r="D229" s="31">
        <v>141.108</v>
      </c>
      <c r="E229" s="33">
        <v>141.2313</v>
      </c>
      <c r="F229" s="31" t="s">
        <v>49</v>
      </c>
      <c r="H229" s="60">
        <f t="shared" si="6"/>
        <v>0.12330000000000041</v>
      </c>
      <c r="I229" s="60">
        <f t="shared" si="7"/>
        <v>0.12330000000000041</v>
      </c>
    </row>
    <row r="230" spans="1:9" s="31" customFormat="1" ht="12.75" customHeight="1">
      <c r="A230" t="s">
        <v>137</v>
      </c>
      <c r="B230" s="31">
        <v>4034153.3429999999</v>
      </c>
      <c r="C230" s="31">
        <v>326561.94099999999</v>
      </c>
      <c r="D230" s="31">
        <v>108.82599999999999</v>
      </c>
      <c r="E230" s="33">
        <v>108.8973</v>
      </c>
      <c r="F230" s="31" t="s">
        <v>49</v>
      </c>
      <c r="H230" s="60">
        <f t="shared" si="6"/>
        <v>7.1300000000007913E-2</v>
      </c>
      <c r="I230" s="60">
        <f t="shared" si="7"/>
        <v>7.1300000000007913E-2</v>
      </c>
    </row>
    <row r="231" spans="1:9" s="31" customFormat="1" ht="12.75" customHeight="1">
      <c r="A231" t="s">
        <v>310</v>
      </c>
      <c r="B231" s="31">
        <v>4045860.7409999999</v>
      </c>
      <c r="C231" s="31">
        <v>353120.22</v>
      </c>
      <c r="D231" s="31">
        <v>163.32900000000001</v>
      </c>
      <c r="E231" s="33">
        <v>163.4941</v>
      </c>
      <c r="F231" s="31" t="s">
        <v>49</v>
      </c>
      <c r="H231" s="60">
        <f t="shared" si="6"/>
        <v>0.16509999999999536</v>
      </c>
      <c r="I231" s="60">
        <f t="shared" si="7"/>
        <v>0.16509999999999536</v>
      </c>
    </row>
    <row r="232" spans="1:9" s="31" customFormat="1" ht="12.75" customHeight="1">
      <c r="A232" t="s">
        <v>310</v>
      </c>
      <c r="B232" s="31">
        <v>3988473.1869999999</v>
      </c>
      <c r="C232" s="31">
        <v>298593.00199999998</v>
      </c>
      <c r="D232" s="31">
        <v>99.709000000000003</v>
      </c>
      <c r="E232" s="33">
        <v>99.699600000000004</v>
      </c>
      <c r="F232" s="31" t="s">
        <v>49</v>
      </c>
      <c r="H232" s="60">
        <f t="shared" si="6"/>
        <v>-9.3999999999994088E-3</v>
      </c>
      <c r="I232" s="60">
        <f t="shared" si="7"/>
        <v>9.3999999999994088E-3</v>
      </c>
    </row>
    <row r="233" spans="1:9" s="31" customFormat="1" ht="12.75" customHeight="1">
      <c r="A233" t="s">
        <v>153</v>
      </c>
      <c r="B233">
        <v>4006302.3080000002</v>
      </c>
      <c r="C233">
        <v>270703.39600000001</v>
      </c>
      <c r="D233">
        <v>80.908000000000001</v>
      </c>
      <c r="E233" s="31">
        <v>80.856499999999997</v>
      </c>
      <c r="F233" s="31" t="s">
        <v>49</v>
      </c>
      <c r="H233" s="60">
        <f t="shared" si="6"/>
        <v>-5.150000000000432E-2</v>
      </c>
      <c r="I233" s="60">
        <f t="shared" si="7"/>
        <v>5.150000000000432E-2</v>
      </c>
    </row>
    <row r="234" spans="1:9" s="31" customFormat="1" ht="12.75" customHeight="1">
      <c r="A234" t="s">
        <v>309</v>
      </c>
      <c r="B234" s="31">
        <v>4038132.4029999999</v>
      </c>
      <c r="C234" s="31">
        <v>365888.51</v>
      </c>
      <c r="D234" s="31">
        <v>124.50700000000001</v>
      </c>
      <c r="E234" s="33">
        <v>124.4808</v>
      </c>
      <c r="F234" s="31" t="s">
        <v>49</v>
      </c>
      <c r="H234" s="60">
        <f t="shared" si="6"/>
        <v>-2.6200000000002888E-2</v>
      </c>
      <c r="I234" s="60">
        <f t="shared" si="7"/>
        <v>2.6200000000002888E-2</v>
      </c>
    </row>
    <row r="235" spans="1:9" s="31" customFormat="1" ht="12.75" customHeight="1">
      <c r="A235" t="s">
        <v>308</v>
      </c>
      <c r="B235" s="31">
        <v>4033164.1949999998</v>
      </c>
      <c r="C235" s="31">
        <v>341848.65600000002</v>
      </c>
      <c r="D235" s="31">
        <v>125.005</v>
      </c>
      <c r="E235" s="33">
        <v>124.9298</v>
      </c>
      <c r="F235" s="31" t="s">
        <v>49</v>
      </c>
      <c r="H235" s="60">
        <f t="shared" si="6"/>
        <v>-7.5199999999995271E-2</v>
      </c>
      <c r="I235" s="60">
        <f t="shared" si="7"/>
        <v>7.5199999999995271E-2</v>
      </c>
    </row>
    <row r="236" spans="1:9" s="31" customFormat="1" ht="12.75" customHeight="1">
      <c r="A236" t="s">
        <v>152</v>
      </c>
      <c r="B236">
        <v>4011052.6839999999</v>
      </c>
      <c r="C236">
        <v>261884.92600000001</v>
      </c>
      <c r="D236">
        <v>82.411000000000001</v>
      </c>
      <c r="E236" s="33">
        <v>82.383600000000001</v>
      </c>
      <c r="F236" s="31" t="s">
        <v>49</v>
      </c>
      <c r="H236" s="60">
        <f t="shared" si="6"/>
        <v>-2.7400000000000091E-2</v>
      </c>
      <c r="I236" s="60">
        <f t="shared" si="7"/>
        <v>2.7400000000000091E-2</v>
      </c>
    </row>
    <row r="237" spans="1:9" s="31" customFormat="1" ht="12.75" customHeight="1">
      <c r="A237" t="s">
        <v>307</v>
      </c>
      <c r="B237" s="31">
        <v>4023638.6919999998</v>
      </c>
      <c r="C237" s="31">
        <v>356088.51299999998</v>
      </c>
      <c r="D237" s="31">
        <v>149.60599999999999</v>
      </c>
      <c r="E237" s="33">
        <v>149.60589999999999</v>
      </c>
      <c r="F237" s="31" t="s">
        <v>49</v>
      </c>
      <c r="H237" s="60">
        <f t="shared" si="6"/>
        <v>-1.0000000000331966E-4</v>
      </c>
      <c r="I237" s="60">
        <f t="shared" si="7"/>
        <v>1.0000000000331966E-4</v>
      </c>
    </row>
    <row r="238" spans="1:9" s="31" customFormat="1" ht="12.75" customHeight="1">
      <c r="A238" t="s">
        <v>151</v>
      </c>
      <c r="B238" s="31">
        <v>4011931.12</v>
      </c>
      <c r="C238" s="31">
        <v>280215.40899999999</v>
      </c>
      <c r="D238" s="31">
        <v>83.387</v>
      </c>
      <c r="E238" s="33">
        <v>83.364199999999997</v>
      </c>
      <c r="F238" s="31" t="s">
        <v>49</v>
      </c>
      <c r="H238" s="60">
        <f t="shared" si="6"/>
        <v>-2.2800000000003706E-2</v>
      </c>
      <c r="I238" s="60">
        <f t="shared" si="7"/>
        <v>2.2800000000003706E-2</v>
      </c>
    </row>
    <row r="239" spans="1:9" s="31" customFormat="1" ht="12.75" customHeight="1">
      <c r="A239" t="s">
        <v>306</v>
      </c>
      <c r="B239" s="31">
        <v>4020196.111</v>
      </c>
      <c r="C239" s="31">
        <v>379421.96899999998</v>
      </c>
      <c r="D239" s="31">
        <v>168.14099999999999</v>
      </c>
      <c r="E239" s="33">
        <v>168.06059999999999</v>
      </c>
      <c r="F239" s="31" t="s">
        <v>49</v>
      </c>
      <c r="H239" s="60">
        <f t="shared" si="6"/>
        <v>-8.0399999999997362E-2</v>
      </c>
      <c r="I239" s="60">
        <f t="shared" si="7"/>
        <v>8.0399999999997362E-2</v>
      </c>
    </row>
    <row r="240" spans="1:9" s="31" customFormat="1" ht="12.75" customHeight="1">
      <c r="A240" t="s">
        <v>150</v>
      </c>
      <c r="B240">
        <v>4006559.2629999998</v>
      </c>
      <c r="C240">
        <v>288088.58100000001</v>
      </c>
      <c r="D240">
        <v>86.721000000000004</v>
      </c>
      <c r="E240" s="33">
        <v>86.717600000000004</v>
      </c>
      <c r="F240" s="31" t="s">
        <v>49</v>
      </c>
      <c r="H240" s="60">
        <f t="shared" si="6"/>
        <v>-3.3999999999991815E-3</v>
      </c>
      <c r="I240" s="60">
        <f t="shared" si="7"/>
        <v>3.3999999999991815E-3</v>
      </c>
    </row>
    <row r="241" spans="1:31" s="31" customFormat="1" ht="12.75" customHeight="1">
      <c r="A241" t="s">
        <v>305</v>
      </c>
      <c r="B241" s="31">
        <v>4012460.7560000001</v>
      </c>
      <c r="C241" s="31">
        <v>366040.80800000002</v>
      </c>
      <c r="D241" s="31">
        <v>130.483</v>
      </c>
      <c r="E241" s="33">
        <v>130.43690000000001</v>
      </c>
      <c r="F241" s="31" t="s">
        <v>49</v>
      </c>
      <c r="H241" s="60">
        <f t="shared" si="6"/>
        <v>-4.6099999999995589E-2</v>
      </c>
      <c r="I241" s="60">
        <f t="shared" si="7"/>
        <v>4.6099999999995589E-2</v>
      </c>
    </row>
    <row r="242" spans="1:31" s="31" customFormat="1" ht="12.75" customHeight="1">
      <c r="A242" t="s">
        <v>149</v>
      </c>
      <c r="B242" s="31">
        <v>4008242.9750000001</v>
      </c>
      <c r="C242" s="31">
        <v>314091.27100000001</v>
      </c>
      <c r="D242" s="31">
        <v>95.22</v>
      </c>
      <c r="E242" s="33">
        <v>95.373500000000007</v>
      </c>
      <c r="F242" s="31" t="s">
        <v>49</v>
      </c>
      <c r="H242" s="60">
        <f t="shared" si="6"/>
        <v>0.15350000000000819</v>
      </c>
      <c r="I242" s="60">
        <f t="shared" si="7"/>
        <v>0.15350000000000819</v>
      </c>
    </row>
    <row r="243" spans="1:31" s="31" customFormat="1" ht="12.75" customHeight="1">
      <c r="A243" t="s">
        <v>148</v>
      </c>
      <c r="B243" s="31">
        <v>4016600.9840000002</v>
      </c>
      <c r="C243" s="31">
        <v>322125.842</v>
      </c>
      <c r="D243" s="31">
        <v>87.412000000000006</v>
      </c>
      <c r="E243" s="33">
        <v>88.547700000000006</v>
      </c>
      <c r="F243" s="31" t="s">
        <v>49</v>
      </c>
      <c r="H243" s="60">
        <f t="shared" si="6"/>
        <v>1.1356999999999999</v>
      </c>
      <c r="I243" s="60">
        <f t="shared" si="7"/>
        <v>1.1356999999999999</v>
      </c>
    </row>
    <row r="244" spans="1:31" s="31" customFormat="1" ht="12.75" customHeight="1">
      <c r="A244" t="s">
        <v>304</v>
      </c>
      <c r="B244" s="31">
        <v>4011902.7059999998</v>
      </c>
      <c r="C244" s="31">
        <v>346918.022</v>
      </c>
      <c r="D244" s="31">
        <v>108.309</v>
      </c>
      <c r="E244" s="33">
        <v>108.2448</v>
      </c>
      <c r="F244" s="31" t="s">
        <v>49</v>
      </c>
      <c r="H244" s="60">
        <f t="shared" si="6"/>
        <v>-6.4199999999999591E-2</v>
      </c>
      <c r="I244" s="60">
        <f t="shared" si="7"/>
        <v>6.4199999999999591E-2</v>
      </c>
    </row>
    <row r="245" spans="1:31" s="31" customFormat="1" ht="12.75" customHeight="1">
      <c r="A245" t="s">
        <v>303</v>
      </c>
      <c r="B245" s="31">
        <v>4010663.085</v>
      </c>
      <c r="C245" s="31">
        <v>328464.95400000003</v>
      </c>
      <c r="D245" s="31">
        <v>103.15900000000001</v>
      </c>
      <c r="E245" s="33">
        <v>103.1057</v>
      </c>
      <c r="F245" s="31" t="s">
        <v>49</v>
      </c>
      <c r="H245" s="60">
        <f t="shared" si="6"/>
        <v>-5.330000000000723E-2</v>
      </c>
      <c r="I245" s="60">
        <f t="shared" si="7"/>
        <v>5.330000000000723E-2</v>
      </c>
    </row>
    <row r="246" spans="1:31" s="31" customFormat="1" ht="12.75" customHeight="1">
      <c r="A246" t="s">
        <v>147</v>
      </c>
      <c r="B246" s="31">
        <v>4016347.4879999999</v>
      </c>
      <c r="C246" s="31">
        <v>313172.66800000001</v>
      </c>
      <c r="D246" s="31">
        <v>88.096999999999994</v>
      </c>
      <c r="E246" s="33">
        <v>88.128799999999998</v>
      </c>
      <c r="F246" s="31" t="s">
        <v>49</v>
      </c>
      <c r="H246" s="60">
        <f t="shared" si="6"/>
        <v>3.1800000000004047E-2</v>
      </c>
      <c r="I246" s="60">
        <f t="shared" si="7"/>
        <v>3.1800000000004047E-2</v>
      </c>
    </row>
    <row r="247" spans="1:31" s="31" customFormat="1" ht="12.75" customHeight="1">
      <c r="A247" t="s">
        <v>302</v>
      </c>
      <c r="B247" s="31">
        <v>4000595.3810000001</v>
      </c>
      <c r="C247" s="31">
        <v>340852.201</v>
      </c>
      <c r="D247" s="31">
        <v>132.52000000000001</v>
      </c>
      <c r="E247" s="33">
        <v>132.42449999999999</v>
      </c>
      <c r="F247" s="31" t="s">
        <v>49</v>
      </c>
      <c r="H247" s="60">
        <f t="shared" si="6"/>
        <v>-9.5500000000015461E-2</v>
      </c>
      <c r="I247" s="60">
        <f t="shared" si="7"/>
        <v>9.5500000000015461E-2</v>
      </c>
    </row>
    <row r="248" spans="1:31" s="31" customFormat="1" ht="12.75" customHeight="1">
      <c r="A248" t="s">
        <v>146</v>
      </c>
      <c r="B248" s="31">
        <v>4017596.8390000002</v>
      </c>
      <c r="C248" s="31">
        <v>289466.00400000002</v>
      </c>
      <c r="D248" s="31">
        <v>135.61199999999999</v>
      </c>
      <c r="E248" s="33">
        <v>135.5557</v>
      </c>
      <c r="F248" s="31" t="s">
        <v>49</v>
      </c>
      <c r="H248" s="60">
        <f t="shared" si="6"/>
        <v>-5.6299999999993133E-2</v>
      </c>
      <c r="I248" s="60">
        <f t="shared" si="7"/>
        <v>5.6299999999993133E-2</v>
      </c>
    </row>
    <row r="249" spans="1:31" s="31" customFormat="1" ht="12.75" customHeight="1">
      <c r="A249" t="s">
        <v>301</v>
      </c>
      <c r="B249" s="31">
        <v>4005535.554</v>
      </c>
      <c r="C249" s="31">
        <v>360764.57799999998</v>
      </c>
      <c r="D249" s="31">
        <v>139.161</v>
      </c>
      <c r="E249" s="33">
        <v>139.1705</v>
      </c>
      <c r="F249" s="31" t="s">
        <v>49</v>
      </c>
      <c r="H249" s="60">
        <f t="shared" si="6"/>
        <v>9.5000000000027285E-3</v>
      </c>
      <c r="I249" s="60">
        <f t="shared" si="7"/>
        <v>9.5000000000027285E-3</v>
      </c>
    </row>
    <row r="250" spans="1:31" s="31" customFormat="1" ht="12.75" customHeight="1">
      <c r="A250" t="s">
        <v>145</v>
      </c>
      <c r="B250" s="31">
        <v>4026079.105</v>
      </c>
      <c r="C250" s="31">
        <v>287368.61599999998</v>
      </c>
      <c r="D250" s="31">
        <v>95.097999999999999</v>
      </c>
      <c r="E250" s="33">
        <v>95.294899999999998</v>
      </c>
      <c r="F250" s="31" t="s">
        <v>49</v>
      </c>
      <c r="H250" s="60">
        <f t="shared" si="6"/>
        <v>0.19689999999999941</v>
      </c>
      <c r="I250" s="60">
        <f t="shared" si="7"/>
        <v>0.19689999999999941</v>
      </c>
    </row>
    <row r="251" spans="1:31" s="31" customFormat="1" ht="12.75" customHeight="1">
      <c r="A251" t="s">
        <v>292</v>
      </c>
      <c r="B251" s="31">
        <v>3909569.952</v>
      </c>
      <c r="C251" s="31">
        <v>351039.84100000001</v>
      </c>
      <c r="D251" s="31">
        <v>144.34399999999999</v>
      </c>
      <c r="E251" s="33">
        <v>144.41239999999999</v>
      </c>
      <c r="F251" s="31" t="s">
        <v>49</v>
      </c>
      <c r="H251" s="60">
        <f t="shared" si="6"/>
        <v>6.8399999999996908E-2</v>
      </c>
      <c r="I251" s="60">
        <f t="shared" si="7"/>
        <v>6.8399999999996908E-2</v>
      </c>
    </row>
    <row r="252" spans="1:31" s="31" customFormat="1" ht="12.75" customHeight="1" thickBot="1">
      <c r="A252" t="s">
        <v>136</v>
      </c>
      <c r="B252" s="31">
        <v>4036329.6439999999</v>
      </c>
      <c r="C252" s="31">
        <v>334884.64399999997</v>
      </c>
      <c r="D252" s="31">
        <v>111.136</v>
      </c>
      <c r="E252" s="33">
        <v>110.7734</v>
      </c>
      <c r="F252" s="31" t="s">
        <v>49</v>
      </c>
      <c r="H252" s="60">
        <f t="shared" si="6"/>
        <v>-0.36260000000000048</v>
      </c>
      <c r="I252" s="60">
        <f t="shared" si="7"/>
        <v>0.36260000000000048</v>
      </c>
    </row>
    <row r="253" spans="1:31" s="9" customFormat="1" ht="13.5" thickTop="1">
      <c r="A253" s="22"/>
      <c r="B253" s="22"/>
      <c r="C253" s="22"/>
      <c r="D253" s="22"/>
      <c r="E253" s="35"/>
      <c r="F253" s="22"/>
      <c r="G253" s="16"/>
      <c r="H253" s="45" t="s">
        <v>20</v>
      </c>
      <c r="I253" s="19"/>
      <c r="J253" s="16"/>
      <c r="K253" s="69" t="s">
        <v>16</v>
      </c>
      <c r="L253" s="69"/>
      <c r="M253" s="69" t="s">
        <v>355</v>
      </c>
      <c r="N253" s="69"/>
      <c r="O253" s="69" t="s">
        <v>49</v>
      </c>
      <c r="P253" s="69"/>
      <c r="Q253" s="69"/>
      <c r="R253" s="31"/>
      <c r="S253" s="31"/>
      <c r="T253" s="32"/>
      <c r="U253" s="32"/>
      <c r="V253" s="3"/>
      <c r="W253" s="21"/>
      <c r="X253" s="3"/>
      <c r="Y253" s="3"/>
      <c r="Z253" s="3"/>
      <c r="AE253" s="5"/>
    </row>
    <row r="254" spans="1:31" s="9" customFormat="1">
      <c r="A254" s="16"/>
      <c r="B254" s="16"/>
      <c r="C254" s="16"/>
      <c r="D254" s="16"/>
      <c r="E254" s="36"/>
      <c r="F254" s="22"/>
      <c r="G254" s="16" t="s">
        <v>0</v>
      </c>
      <c r="H254" s="19">
        <f>SQRT(SUMSQ(H2:H252)/COUNT(H2:H252))</f>
        <v>0.18093943727158882</v>
      </c>
      <c r="I254" s="19"/>
      <c r="J254" s="19"/>
      <c r="K254" s="68">
        <f>SQRT(SUMSQ(H2:H86)/COUNT(H2:H86))</f>
        <v>9.333548912076195E-2</v>
      </c>
      <c r="L254" s="68"/>
      <c r="M254" s="68">
        <f>SQRT(SUMSQ(H87:H172)/COUNT(H87:H172))</f>
        <v>0.18010687202002434</v>
      </c>
      <c r="N254" s="68"/>
      <c r="O254" s="68">
        <f>SQRT(SUMSQ(H173:H252)/COUNT(H173:H252))</f>
        <v>0.24205682907118986</v>
      </c>
      <c r="P254" s="68"/>
      <c r="Q254" s="68"/>
      <c r="R254" s="60"/>
      <c r="S254" s="60"/>
      <c r="T254" s="32"/>
      <c r="U254" s="32"/>
      <c r="V254" s="3"/>
      <c r="W254" s="17"/>
      <c r="X254" s="17"/>
      <c r="Y254" s="17"/>
      <c r="Z254" s="17"/>
      <c r="AE254" s="5"/>
    </row>
    <row r="255" spans="1:31" s="9" customFormat="1">
      <c r="A255" s="16"/>
      <c r="B255" s="31"/>
      <c r="C255" s="16"/>
      <c r="D255" s="16"/>
      <c r="E255" s="36"/>
      <c r="F255" s="22"/>
      <c r="G255" s="31" t="s">
        <v>46</v>
      </c>
      <c r="H255" s="19">
        <f>AVERAGE(I2:I252)</f>
        <v>0.11386095617529873</v>
      </c>
      <c r="I255" s="19"/>
      <c r="J255" s="19"/>
      <c r="K255" s="68">
        <f>AVERAGE(I2:I86)</f>
        <v>7.3770588235294102E-2</v>
      </c>
      <c r="L255" s="68"/>
      <c r="M255" s="68">
        <f>AVERAGE(I87:I172)</f>
        <v>0.12228372093023343</v>
      </c>
      <c r="N255" s="68"/>
      <c r="O255" s="68">
        <f>AVERAGE(I173:I252)</f>
        <v>0.14740249999999885</v>
      </c>
      <c r="P255" s="68"/>
      <c r="Q255" s="68"/>
      <c r="R255" s="60"/>
      <c r="S255" s="60"/>
      <c r="T255" s="32"/>
      <c r="U255" s="32"/>
      <c r="V255" s="3"/>
      <c r="W255" s="17"/>
      <c r="X255" s="17"/>
      <c r="Y255" s="17"/>
      <c r="Z255" s="17"/>
      <c r="AE255" s="5"/>
    </row>
    <row r="256" spans="1:31" s="9" customFormat="1">
      <c r="A256" s="16"/>
      <c r="B256" s="16"/>
      <c r="C256" s="16"/>
      <c r="D256" s="16"/>
      <c r="E256" s="36"/>
      <c r="F256" s="22"/>
      <c r="G256" s="31" t="s">
        <v>1</v>
      </c>
      <c r="H256" s="19">
        <f>AVERAGE(H2:H252)</f>
        <v>5.7956573705179169E-2</v>
      </c>
      <c r="I256" s="19"/>
      <c r="J256" s="19"/>
      <c r="K256" s="68">
        <f>AVERAGE(H2:H86)</f>
        <v>1.9217647058823839E-2</v>
      </c>
      <c r="L256" s="68"/>
      <c r="M256" s="68">
        <f>AVERAGE(H87:H172)</f>
        <v>7.0606976744186978E-2</v>
      </c>
      <c r="N256" s="68"/>
      <c r="O256" s="68">
        <f>AVERAGE(H173:H252)</f>
        <v>8.5517499999998317E-2</v>
      </c>
      <c r="P256" s="68"/>
      <c r="Q256" s="68"/>
      <c r="R256" s="60"/>
      <c r="S256" s="60"/>
      <c r="T256" s="32"/>
      <c r="U256" s="32"/>
      <c r="V256" s="3"/>
      <c r="W256" s="17"/>
      <c r="X256" s="17"/>
      <c r="Y256" s="17"/>
      <c r="Z256" s="17"/>
      <c r="AE256" s="5"/>
    </row>
    <row r="257" spans="1:31" s="9" customFormat="1">
      <c r="A257" s="22"/>
      <c r="B257" s="16"/>
      <c r="C257" s="16"/>
      <c r="D257" s="22"/>
      <c r="E257" s="35"/>
      <c r="F257" s="22"/>
      <c r="G257" s="16" t="s">
        <v>2</v>
      </c>
      <c r="H257" s="19">
        <f>MEDIAN(H2:H252)</f>
        <v>4.3700000000001182E-2</v>
      </c>
      <c r="I257" s="19"/>
      <c r="J257" s="19"/>
      <c r="K257" s="68">
        <f>MEDIAN(H2:H86)</f>
        <v>2.2600000000011278E-2</v>
      </c>
      <c r="L257" s="68"/>
      <c r="M257" s="68">
        <f>MEDIAN(H87:H172)</f>
        <v>3.9599999999992974E-2</v>
      </c>
      <c r="N257" s="68"/>
      <c r="O257" s="68">
        <f>MEDIAN(H173:H252)</f>
        <v>7.1049999999999613E-2</v>
      </c>
      <c r="P257" s="68"/>
      <c r="Q257" s="68"/>
      <c r="R257" s="60"/>
      <c r="S257" s="60"/>
      <c r="T257" s="32"/>
      <c r="U257" s="32"/>
      <c r="V257" s="3"/>
      <c r="W257" s="17"/>
      <c r="X257" s="17"/>
      <c r="Y257" s="17"/>
      <c r="Z257" s="17"/>
      <c r="AE257" s="5"/>
    </row>
    <row r="258" spans="1:31" s="9" customFormat="1">
      <c r="A258" s="22"/>
      <c r="B258" s="22"/>
      <c r="C258" s="22"/>
      <c r="D258" s="22"/>
      <c r="E258" s="35"/>
      <c r="F258" s="22"/>
      <c r="G258" s="16" t="s">
        <v>3</v>
      </c>
      <c r="H258" s="19">
        <f>SKEW(H2:H252)</f>
        <v>1.3007393598510213</v>
      </c>
      <c r="I258" s="19"/>
      <c r="J258" s="19"/>
      <c r="K258" s="68">
        <f>SKEW(H2:H86)</f>
        <v>-0.12799333546589947</v>
      </c>
      <c r="L258" s="68"/>
      <c r="M258" s="68">
        <f>SKEW(H87:H172)</f>
        <v>0.18189656259672526</v>
      </c>
      <c r="N258" s="68"/>
      <c r="O258" s="68">
        <f>SKEW(H173:H252)</f>
        <v>1.3487124281349403</v>
      </c>
      <c r="P258" s="68"/>
      <c r="Q258" s="68"/>
      <c r="R258" s="60"/>
      <c r="S258" s="60"/>
      <c r="T258" s="32"/>
      <c r="U258" s="32"/>
      <c r="V258" s="3"/>
      <c r="W258" s="17"/>
      <c r="X258" s="17"/>
      <c r="Y258" s="17"/>
      <c r="Z258" s="17"/>
      <c r="AE258" s="5"/>
    </row>
    <row r="259" spans="1:31" s="9" customFormat="1">
      <c r="A259" s="22"/>
      <c r="B259" s="70"/>
      <c r="C259" s="22"/>
      <c r="D259" s="22"/>
      <c r="E259" s="35"/>
      <c r="F259" s="22"/>
      <c r="G259" s="16" t="s">
        <v>4</v>
      </c>
      <c r="H259" s="19">
        <f>STDEV(H2:H252)</f>
        <v>0.17174875832626396</v>
      </c>
      <c r="I259" s="19"/>
      <c r="J259" s="19"/>
      <c r="K259" s="68">
        <f>STDEV(H2:H86)</f>
        <v>9.1877676412550208E-2</v>
      </c>
      <c r="L259" s="68"/>
      <c r="M259" s="68">
        <f>STDEV(H87:H172)</f>
        <v>0.16666168817005803</v>
      </c>
      <c r="N259" s="68"/>
      <c r="O259" s="68">
        <f>STDEV(H173:H252)</f>
        <v>0.22787575049696812</v>
      </c>
      <c r="P259" s="68"/>
      <c r="Q259" s="68"/>
      <c r="R259" s="60"/>
      <c r="S259" s="60"/>
      <c r="T259" s="32"/>
      <c r="U259" s="32"/>
      <c r="V259" s="3"/>
      <c r="W259" s="21"/>
      <c r="X259" s="3"/>
      <c r="Y259" s="3"/>
      <c r="Z259" s="3"/>
      <c r="AE259" s="5"/>
    </row>
    <row r="260" spans="1:31" s="9" customFormat="1">
      <c r="A260" s="22"/>
      <c r="B260" s="22"/>
      <c r="C260" s="22"/>
      <c r="D260" s="22"/>
      <c r="E260" s="35"/>
      <c r="F260" s="22"/>
      <c r="G260" s="16" t="s">
        <v>19</v>
      </c>
      <c r="H260" s="19">
        <f>COUNT(H2:H252)</f>
        <v>251</v>
      </c>
      <c r="I260" s="19"/>
      <c r="J260" s="19"/>
      <c r="K260" s="68">
        <f>COUNT(H2:H86)</f>
        <v>85</v>
      </c>
      <c r="L260" s="68"/>
      <c r="M260" s="68">
        <f>COUNT(H87:H172)</f>
        <v>86</v>
      </c>
      <c r="N260" s="68"/>
      <c r="O260" s="68">
        <f>COUNT(H173:H252)</f>
        <v>80</v>
      </c>
      <c r="P260" s="68"/>
      <c r="Q260" s="68"/>
      <c r="R260" s="60"/>
      <c r="S260" s="60"/>
      <c r="T260" s="32"/>
      <c r="U260" s="32"/>
      <c r="V260" s="3"/>
      <c r="W260" s="21"/>
      <c r="X260" s="3"/>
      <c r="Y260" s="3"/>
      <c r="Z260" s="3"/>
      <c r="AE260" s="5"/>
    </row>
    <row r="261" spans="1:31" s="9" customFormat="1">
      <c r="A261" s="22"/>
      <c r="B261" s="22"/>
      <c r="C261" s="22"/>
      <c r="D261" s="22"/>
      <c r="E261" s="35"/>
      <c r="F261" s="22"/>
      <c r="G261" s="16" t="s">
        <v>5</v>
      </c>
      <c r="H261" s="19">
        <f>MIN(H2:H252)</f>
        <v>-0.74869999999999948</v>
      </c>
      <c r="I261" s="19"/>
      <c r="J261" s="19"/>
      <c r="K261" s="68">
        <f>MIN(H2:H86)</f>
        <v>-0.26980000000000359</v>
      </c>
      <c r="L261" s="68"/>
      <c r="M261" s="68">
        <f>MIN(H87:H172)</f>
        <v>-0.54699999999999704</v>
      </c>
      <c r="N261" s="68"/>
      <c r="O261" s="68">
        <f>MIN(H173:H252)</f>
        <v>-0.74869999999999948</v>
      </c>
      <c r="P261" s="68"/>
      <c r="Q261" s="68"/>
      <c r="R261" s="60"/>
      <c r="S261" s="60"/>
      <c r="T261" s="32"/>
      <c r="U261" s="32"/>
      <c r="V261" s="3"/>
      <c r="W261" s="21"/>
      <c r="X261" s="3"/>
      <c r="Y261" s="3"/>
      <c r="Z261" s="3"/>
      <c r="AE261" s="5"/>
    </row>
    <row r="262" spans="1:31" s="9" customFormat="1">
      <c r="A262" s="22"/>
      <c r="B262" s="22"/>
      <c r="C262" s="22"/>
      <c r="D262" s="22"/>
      <c r="E262" s="35"/>
      <c r="F262" s="22"/>
      <c r="G262" s="16" t="s">
        <v>6</v>
      </c>
      <c r="H262" s="19">
        <f>MAX(H2:H252)</f>
        <v>1.1356999999999999</v>
      </c>
      <c r="I262" s="19"/>
      <c r="J262" s="19"/>
      <c r="K262" s="68">
        <f>MAX(H2:H86)</f>
        <v>0.25069999999999482</v>
      </c>
      <c r="L262" s="68"/>
      <c r="M262" s="68">
        <f>MAX(H87:H172)</f>
        <v>0.70310000000000628</v>
      </c>
      <c r="N262" s="68"/>
      <c r="O262" s="68">
        <f>MAX(H173:H252)</f>
        <v>1.1356999999999999</v>
      </c>
      <c r="P262" s="68"/>
      <c r="Q262" s="68"/>
      <c r="R262" s="60"/>
      <c r="S262" s="60"/>
      <c r="T262" s="32"/>
      <c r="U262" s="32"/>
      <c r="V262" s="3"/>
      <c r="W262" s="21"/>
      <c r="X262" s="3"/>
      <c r="Y262" s="3"/>
      <c r="Z262" s="3"/>
      <c r="AE262" s="5"/>
    </row>
    <row r="263" spans="1:31" s="9" customFormat="1">
      <c r="A263" s="22"/>
      <c r="B263" s="22"/>
      <c r="C263" s="22"/>
      <c r="D263" s="22"/>
      <c r="E263" s="35"/>
      <c r="F263" s="22"/>
      <c r="G263" s="22" t="s">
        <v>7</v>
      </c>
      <c r="H263" s="19"/>
      <c r="I263" s="19"/>
      <c r="J263" s="19"/>
      <c r="K263" s="68">
        <f>K254*1.96</f>
        <v>0.18293755867669342</v>
      </c>
      <c r="L263" s="68"/>
      <c r="M263" s="68"/>
      <c r="N263" s="68"/>
      <c r="O263" s="68"/>
      <c r="P263" s="68"/>
      <c r="Q263" s="68"/>
      <c r="R263" s="60"/>
      <c r="S263" s="60"/>
      <c r="T263" s="33"/>
      <c r="U263" s="33"/>
      <c r="V263" s="3"/>
      <c r="W263" s="21"/>
      <c r="X263" s="3"/>
      <c r="Y263" s="3"/>
      <c r="Z263" s="3"/>
      <c r="AE263" s="5"/>
    </row>
    <row r="264" spans="1:31" ht="15.75">
      <c r="A264" s="22"/>
      <c r="B264" s="22"/>
      <c r="C264" s="22"/>
      <c r="D264" s="22"/>
      <c r="E264" s="35"/>
      <c r="F264" s="22"/>
      <c r="G264" s="16" t="s">
        <v>8</v>
      </c>
      <c r="H264" s="19">
        <f>PERCENTILE(I2:I252, 0.95)</f>
        <v>0.33635000000000304</v>
      </c>
      <c r="I264" s="19"/>
      <c r="J264" s="19"/>
      <c r="K264" s="68">
        <f>PERCENTILE(I2:I86, 0.95)</f>
        <v>0.1839999999999975</v>
      </c>
      <c r="L264" s="68"/>
      <c r="M264" s="68">
        <f>PERCENTILE(I87:I172, 0.95)</f>
        <v>0.36959999999999837</v>
      </c>
      <c r="N264" s="68"/>
      <c r="O264" s="68">
        <f>PERCENTILE(I173:I252, 0.95)</f>
        <v>0.38010499999999864</v>
      </c>
      <c r="P264" s="68"/>
      <c r="Q264" s="68"/>
      <c r="R264" s="23"/>
      <c r="S264" s="24"/>
      <c r="T264" s="24"/>
      <c r="U264" s="24"/>
      <c r="V264" s="24"/>
      <c r="W264" s="25"/>
      <c r="X264" s="3"/>
      <c r="Y264" s="3"/>
      <c r="Z264" s="3"/>
    </row>
    <row r="265" spans="1:31" ht="15.75">
      <c r="A265" s="22"/>
      <c r="B265" s="22"/>
      <c r="C265" s="22"/>
      <c r="D265" s="22"/>
      <c r="E265" s="35"/>
      <c r="F265" s="22"/>
      <c r="G265" s="22"/>
      <c r="H265" s="36"/>
      <c r="I265" s="19"/>
      <c r="J265" s="16"/>
      <c r="K265" s="16"/>
      <c r="L265" s="16"/>
      <c r="M265" s="17"/>
      <c r="N265" s="17"/>
      <c r="O265" s="23"/>
      <c r="P265" s="23"/>
      <c r="Q265" s="23"/>
      <c r="R265" s="26"/>
      <c r="S265" s="24"/>
      <c r="T265" s="24"/>
      <c r="U265" s="24"/>
      <c r="V265" s="24"/>
      <c r="W265" s="25"/>
      <c r="X265" s="3"/>
      <c r="Y265" s="3"/>
      <c r="Z265" s="3"/>
    </row>
    <row r="266" spans="1:31">
      <c r="A266" s="22"/>
      <c r="B266" s="22"/>
      <c r="C266" s="22"/>
      <c r="D266" s="22"/>
      <c r="E266" s="35"/>
      <c r="F266" s="22"/>
      <c r="G266" s="22"/>
      <c r="H266" s="36"/>
      <c r="I266" s="19"/>
      <c r="J266" s="16"/>
      <c r="K266" s="16"/>
      <c r="L266" s="16"/>
      <c r="M266" s="17"/>
      <c r="N266" s="17"/>
      <c r="O266" s="26"/>
      <c r="P266" s="26"/>
      <c r="Q266" s="26"/>
      <c r="R266" s="26"/>
      <c r="S266" s="24"/>
      <c r="T266" s="24"/>
      <c r="U266" s="24"/>
      <c r="V266" s="24"/>
      <c r="W266" s="25"/>
      <c r="X266" s="3"/>
      <c r="Y266" s="3"/>
      <c r="Z266" s="3"/>
    </row>
    <row r="267" spans="1:31">
      <c r="A267" s="22"/>
      <c r="B267" s="22"/>
      <c r="C267" s="22"/>
      <c r="D267" s="22"/>
      <c r="E267" s="35"/>
      <c r="F267" s="22"/>
      <c r="G267" s="22"/>
      <c r="H267" s="36"/>
      <c r="I267" s="19"/>
      <c r="J267" s="16"/>
      <c r="K267" s="16"/>
      <c r="L267" s="16"/>
      <c r="M267" s="17"/>
      <c r="N267" s="17"/>
      <c r="O267" s="26"/>
      <c r="P267" s="26"/>
      <c r="Q267" s="26"/>
      <c r="R267" s="26"/>
      <c r="S267" s="24"/>
      <c r="T267" s="24"/>
      <c r="U267" s="24"/>
      <c r="V267" s="24"/>
      <c r="W267" s="25"/>
      <c r="X267" s="3"/>
      <c r="Y267" s="3"/>
      <c r="Z267" s="3"/>
    </row>
    <row r="268" spans="1:31">
      <c r="A268" s="16"/>
      <c r="B268" s="16"/>
      <c r="C268" s="16"/>
      <c r="D268" s="16"/>
      <c r="E268" s="36"/>
      <c r="F268" s="16"/>
      <c r="G268" s="22"/>
      <c r="H268" s="36"/>
      <c r="I268" s="19"/>
      <c r="J268" s="16"/>
      <c r="K268" s="16"/>
      <c r="L268" s="16"/>
      <c r="M268" s="17"/>
      <c r="N268" s="17"/>
      <c r="O268" s="26"/>
      <c r="P268" s="26"/>
      <c r="Q268" s="26"/>
      <c r="R268" s="26"/>
      <c r="S268" s="24"/>
      <c r="T268" s="24"/>
      <c r="U268" s="24"/>
      <c r="V268" s="24"/>
      <c r="W268" s="25"/>
      <c r="X268" s="3"/>
      <c r="Y268" s="3"/>
      <c r="Z268" s="3"/>
    </row>
    <row r="269" spans="1:31">
      <c r="A269" s="16"/>
      <c r="B269" s="16"/>
      <c r="C269" s="16"/>
      <c r="D269" s="16"/>
      <c r="E269" s="36"/>
      <c r="F269" s="16"/>
      <c r="G269" s="16"/>
      <c r="H269" s="36"/>
      <c r="I269" s="19"/>
      <c r="J269" s="16"/>
      <c r="K269" s="16"/>
      <c r="L269" s="16"/>
      <c r="M269" s="17"/>
      <c r="N269" s="17"/>
      <c r="O269" s="26"/>
      <c r="P269" s="26"/>
      <c r="Q269" s="26"/>
      <c r="R269" s="26"/>
      <c r="S269" s="24"/>
      <c r="T269" s="24"/>
      <c r="U269" s="24"/>
      <c r="V269" s="24"/>
      <c r="W269" s="25"/>
      <c r="X269" s="3"/>
      <c r="Y269" s="3"/>
      <c r="Z269" s="3"/>
    </row>
    <row r="270" spans="1:31" ht="51.75">
      <c r="A270" s="55" t="s">
        <v>17</v>
      </c>
      <c r="B270" s="56" t="s">
        <v>50</v>
      </c>
      <c r="C270" s="57" t="s">
        <v>47</v>
      </c>
      <c r="D270" s="57" t="s">
        <v>48</v>
      </c>
      <c r="E270" s="57" t="s">
        <v>42</v>
      </c>
      <c r="F270" s="56" t="s">
        <v>18</v>
      </c>
      <c r="G270" s="58" t="s">
        <v>43</v>
      </c>
      <c r="H270" s="59" t="s">
        <v>19</v>
      </c>
      <c r="I270" s="56" t="s">
        <v>44</v>
      </c>
      <c r="J270" s="64" t="s">
        <v>45</v>
      </c>
      <c r="K270" s="16"/>
      <c r="L270" s="16"/>
      <c r="M270" s="16"/>
      <c r="N270" s="17"/>
      <c r="O270" s="17"/>
      <c r="P270" s="26"/>
      <c r="Q270" s="26"/>
      <c r="R270" s="26"/>
      <c r="S270" s="26"/>
      <c r="T270" s="23"/>
      <c r="U270" s="23"/>
      <c r="V270" s="23"/>
      <c r="W270" s="23"/>
      <c r="X270" s="25"/>
      <c r="Y270" s="3"/>
      <c r="Z270" s="3"/>
      <c r="AA270" s="3"/>
      <c r="AE270" s="9"/>
    </row>
    <row r="271" spans="1:31" ht="15.75">
      <c r="A271" s="15" t="str">
        <f>H253</f>
        <v>Consolidated</v>
      </c>
      <c r="B271" s="46"/>
      <c r="C271" s="46">
        <f>H255</f>
        <v>0.11386095617529873</v>
      </c>
      <c r="D271" s="46">
        <f>H256</f>
        <v>5.7956573705179169E-2</v>
      </c>
      <c r="E271" s="46">
        <f>H257</f>
        <v>4.3700000000001182E-2</v>
      </c>
      <c r="F271" s="46">
        <f>H258</f>
        <v>1.3007393598510213</v>
      </c>
      <c r="G271" s="46">
        <f>H259</f>
        <v>0.17174875832626396</v>
      </c>
      <c r="H271" s="30">
        <f>H260</f>
        <v>251</v>
      </c>
      <c r="I271" s="46">
        <f>H261</f>
        <v>-0.74869999999999948</v>
      </c>
      <c r="J271" s="46">
        <f>H262</f>
        <v>1.1356999999999999</v>
      </c>
      <c r="K271" s="23"/>
      <c r="L271" s="23"/>
      <c r="M271" s="23"/>
      <c r="N271" s="3"/>
      <c r="O271" s="3"/>
      <c r="P271" s="26"/>
      <c r="Q271" s="26"/>
      <c r="R271" s="26"/>
      <c r="S271" s="24"/>
      <c r="T271" s="26"/>
      <c r="U271" s="26"/>
      <c r="V271" s="26"/>
      <c r="W271" s="26"/>
      <c r="X271" s="25"/>
      <c r="Y271" s="3"/>
      <c r="Z271" s="3"/>
      <c r="AA271" s="3"/>
      <c r="AE271" s="9"/>
    </row>
    <row r="272" spans="1:31" ht="15">
      <c r="A272" s="15" t="str">
        <f>K253</f>
        <v>Open Terrain</v>
      </c>
      <c r="B272" s="46">
        <f>K254</f>
        <v>9.333548912076195E-2</v>
      </c>
      <c r="C272" s="46">
        <f>K255</f>
        <v>7.3770588235294102E-2</v>
      </c>
      <c r="D272" s="46">
        <f>K256</f>
        <v>1.9217647058823839E-2</v>
      </c>
      <c r="E272" s="46">
        <f>K257</f>
        <v>2.2600000000011278E-2</v>
      </c>
      <c r="F272" s="46">
        <f>K258</f>
        <v>-0.12799333546589947</v>
      </c>
      <c r="G272" s="46">
        <f>K259</f>
        <v>9.1877676412550208E-2</v>
      </c>
      <c r="H272" s="30">
        <f>K260</f>
        <v>85</v>
      </c>
      <c r="I272" s="46">
        <f>K261</f>
        <v>-0.26980000000000359</v>
      </c>
      <c r="J272" s="46">
        <f>K262</f>
        <v>0.25069999999999482</v>
      </c>
      <c r="K272" s="49"/>
      <c r="L272" s="26"/>
      <c r="M272" s="26"/>
      <c r="N272" s="3"/>
      <c r="O272" s="3"/>
      <c r="P272" s="24"/>
      <c r="Q272" s="24"/>
      <c r="R272" s="24"/>
      <c r="S272" s="24"/>
      <c r="T272" s="26"/>
      <c r="U272" s="26"/>
      <c r="V272" s="26"/>
      <c r="W272" s="26"/>
      <c r="X272" s="25"/>
      <c r="Y272" s="3"/>
      <c r="Z272" s="3"/>
      <c r="AA272" s="3"/>
      <c r="AE272" s="9"/>
    </row>
    <row r="273" spans="1:31" ht="15">
      <c r="A273" s="15" t="str">
        <f>M253</f>
        <v>Tall Grass,Weeds,Crops</v>
      </c>
      <c r="B273" s="46"/>
      <c r="C273" s="46">
        <f>M255</f>
        <v>0.12228372093023343</v>
      </c>
      <c r="D273" s="46">
        <f>M256</f>
        <v>7.0606976744186978E-2</v>
      </c>
      <c r="E273" s="46">
        <f>M257</f>
        <v>3.9599999999992974E-2</v>
      </c>
      <c r="F273" s="46">
        <f>M258</f>
        <v>0.18189656259672526</v>
      </c>
      <c r="G273" s="46">
        <f>M259</f>
        <v>0.16666168817005803</v>
      </c>
      <c r="H273" s="30">
        <f>M260</f>
        <v>86</v>
      </c>
      <c r="I273" s="46">
        <f>M261</f>
        <v>-0.54699999999999704</v>
      </c>
      <c r="J273" s="46">
        <f>M262</f>
        <v>0.70310000000000628</v>
      </c>
      <c r="K273" s="49"/>
      <c r="L273" s="26"/>
      <c r="M273" s="26"/>
      <c r="N273" s="3"/>
      <c r="O273" s="3"/>
      <c r="P273" s="24"/>
      <c r="Q273" s="24"/>
      <c r="R273" s="24"/>
      <c r="S273" s="24"/>
      <c r="T273" s="26"/>
      <c r="U273" s="26"/>
      <c r="V273" s="26"/>
      <c r="W273" s="26"/>
      <c r="X273" s="25"/>
      <c r="Y273" s="3"/>
      <c r="Z273" s="3"/>
      <c r="AA273" s="3"/>
      <c r="AE273" s="9"/>
    </row>
    <row r="274" spans="1:31" ht="15">
      <c r="A274" s="15" t="str">
        <f>O253</f>
        <v>Forest</v>
      </c>
      <c r="B274" s="46"/>
      <c r="C274" s="46">
        <f>O255</f>
        <v>0.14740249999999885</v>
      </c>
      <c r="D274" s="46">
        <f>O255</f>
        <v>0.14740249999999885</v>
      </c>
      <c r="E274" s="46">
        <f>O257</f>
        <v>7.1049999999999613E-2</v>
      </c>
      <c r="F274" s="46">
        <f>O258</f>
        <v>1.3487124281349403</v>
      </c>
      <c r="G274" s="46">
        <f>O259</f>
        <v>0.22787575049696812</v>
      </c>
      <c r="H274" s="30">
        <f>O260</f>
        <v>80</v>
      </c>
      <c r="I274" s="46">
        <f>O261</f>
        <v>-0.74869999999999948</v>
      </c>
      <c r="J274" s="46">
        <f>O262</f>
        <v>1.1356999999999999</v>
      </c>
      <c r="K274" s="49"/>
      <c r="L274" s="26"/>
      <c r="M274" s="26"/>
      <c r="N274" s="3"/>
      <c r="O274" s="3"/>
      <c r="P274" s="24"/>
      <c r="Q274" s="24"/>
      <c r="R274" s="24"/>
      <c r="S274" s="3"/>
      <c r="T274" s="17"/>
      <c r="U274" s="17"/>
      <c r="V274" s="17"/>
      <c r="W274" s="17"/>
      <c r="X274" s="21"/>
      <c r="Y274" s="3"/>
      <c r="Z274" s="3"/>
      <c r="AA274" s="3"/>
      <c r="AE274" s="9"/>
    </row>
    <row r="275" spans="1:31" ht="15">
      <c r="A275" s="16"/>
      <c r="B275" s="16"/>
      <c r="C275" s="16"/>
      <c r="D275" s="16"/>
      <c r="E275" s="36"/>
      <c r="F275" s="16"/>
      <c r="J275" s="49"/>
      <c r="K275" s="26"/>
      <c r="L275" s="2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21"/>
      <c r="X275" s="3"/>
      <c r="Y275" s="3"/>
      <c r="Z275" s="3"/>
    </row>
    <row r="276" spans="1:31" ht="90" customHeight="1">
      <c r="A276" s="27" t="s">
        <v>21</v>
      </c>
      <c r="B276" s="28" t="s">
        <v>19</v>
      </c>
      <c r="C276" s="29" t="s">
        <v>345</v>
      </c>
      <c r="D276" s="29" t="s">
        <v>348</v>
      </c>
      <c r="E276" s="37" t="s">
        <v>349</v>
      </c>
      <c r="F276" s="16"/>
      <c r="G276" s="16"/>
      <c r="H276" s="36"/>
      <c r="I276" s="19"/>
      <c r="J276" s="16"/>
      <c r="K276" s="16"/>
      <c r="L276" s="1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21"/>
      <c r="X276" s="3"/>
      <c r="Y276" s="3"/>
      <c r="Z276" s="3"/>
    </row>
    <row r="277" spans="1:31">
      <c r="A277" s="15" t="str">
        <f>A271</f>
        <v>Consolidated</v>
      </c>
      <c r="B277" s="30">
        <f>H271</f>
        <v>251</v>
      </c>
      <c r="C277" s="46"/>
      <c r="D277" s="46">
        <f>H264</f>
        <v>0.33635000000000304</v>
      </c>
      <c r="E277" s="46"/>
      <c r="F277" s="16"/>
      <c r="G277" s="16"/>
      <c r="H277" s="36"/>
      <c r="I277" s="19"/>
      <c r="J277" s="16"/>
      <c r="K277" s="16"/>
      <c r="L277" s="1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1"/>
      <c r="X277" s="3"/>
      <c r="Y277" s="3"/>
      <c r="Z277" s="3"/>
    </row>
    <row r="278" spans="1:31">
      <c r="A278" s="15" t="str">
        <f>A272</f>
        <v>Open Terrain</v>
      </c>
      <c r="B278" s="30">
        <f>H272</f>
        <v>85</v>
      </c>
      <c r="C278" s="46">
        <f>K263</f>
        <v>0.18293755867669342</v>
      </c>
      <c r="D278" s="46"/>
      <c r="E278" s="67"/>
      <c r="F278" s="16"/>
      <c r="G278" s="16"/>
      <c r="H278" s="36"/>
      <c r="I278" s="19"/>
      <c r="J278" s="16"/>
      <c r="K278" s="16"/>
      <c r="L278" s="1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21"/>
      <c r="X278" s="3"/>
      <c r="Y278" s="3"/>
      <c r="Z278" s="3"/>
    </row>
    <row r="279" spans="1:31">
      <c r="A279" s="15" t="str">
        <f>A273</f>
        <v>Tall Grass,Weeds,Crops</v>
      </c>
      <c r="B279" s="30">
        <f>H273</f>
        <v>86</v>
      </c>
      <c r="C279" s="46"/>
      <c r="D279" s="46"/>
      <c r="E279" s="46">
        <f>M264</f>
        <v>0.36959999999999837</v>
      </c>
      <c r="F279" s="16"/>
      <c r="G279" s="16"/>
      <c r="H279" s="36"/>
      <c r="I279" s="19"/>
      <c r="J279" s="16"/>
      <c r="K279" s="16"/>
      <c r="L279" s="1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21"/>
      <c r="X279" s="3"/>
      <c r="Y279" s="3"/>
      <c r="Z279" s="3"/>
    </row>
    <row r="280" spans="1:31">
      <c r="A280" s="15" t="str">
        <f>A274</f>
        <v>Forest</v>
      </c>
      <c r="B280" s="30">
        <f>H274</f>
        <v>80</v>
      </c>
      <c r="C280" s="46"/>
      <c r="D280" s="46"/>
      <c r="E280" s="46">
        <f>O264</f>
        <v>0.38010499999999864</v>
      </c>
      <c r="F280" s="16"/>
      <c r="G280" s="16"/>
      <c r="H280" s="36"/>
      <c r="I280" s="19"/>
      <c r="J280" s="16"/>
      <c r="K280" s="16"/>
      <c r="L280" s="1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1"/>
      <c r="X280" s="3"/>
      <c r="Y280" s="3"/>
      <c r="Z280" s="3"/>
    </row>
    <row r="281" spans="1:31">
      <c r="A281" s="9"/>
      <c r="B281" s="9"/>
      <c r="C281" s="9"/>
      <c r="D281" s="9"/>
      <c r="E281" s="73"/>
      <c r="F281" s="9"/>
      <c r="G281" s="16"/>
      <c r="H281" s="36"/>
      <c r="I281" s="19"/>
      <c r="J281" s="16"/>
      <c r="K281" s="16"/>
      <c r="L281" s="16"/>
      <c r="M281" s="3"/>
      <c r="N281" s="3"/>
      <c r="O281" s="3"/>
      <c r="P281" s="3"/>
      <c r="Q281" s="3"/>
    </row>
    <row r="282" spans="1:31" ht="15">
      <c r="A282" s="71"/>
      <c r="B282" s="61"/>
      <c r="C282" s="62"/>
      <c r="D282" s="62"/>
      <c r="E282" s="62"/>
      <c r="F282" s="44"/>
      <c r="G282" s="9"/>
      <c r="H282" s="74"/>
      <c r="I282" s="75"/>
      <c r="R282" s="20"/>
      <c r="S282" s="20"/>
      <c r="T282" s="20"/>
    </row>
    <row r="283" spans="1:31" s="31" customFormat="1" ht="12.75" customHeight="1">
      <c r="A283" s="5"/>
      <c r="B283" s="5"/>
      <c r="C283" s="5"/>
      <c r="D283" s="5"/>
      <c r="E283" s="38"/>
      <c r="F283" s="5"/>
      <c r="G283" s="5"/>
      <c r="H283" s="39"/>
      <c r="I283" s="66"/>
    </row>
    <row r="284" spans="1:31" s="31" customFormat="1" ht="12.75" customHeight="1">
      <c r="A284" s="72" t="s">
        <v>38</v>
      </c>
      <c r="B284" s="9"/>
      <c r="C284" s="9"/>
      <c r="D284" s="9"/>
      <c r="E284" s="73"/>
      <c r="F284" s="9"/>
      <c r="G284" s="9"/>
      <c r="H284" s="74"/>
      <c r="I284" s="75"/>
    </row>
    <row r="285" spans="1:31">
      <c r="A285" s="40" t="s">
        <v>33</v>
      </c>
      <c r="B285" s="40" t="s">
        <v>34</v>
      </c>
      <c r="C285" s="40" t="s">
        <v>35</v>
      </c>
      <c r="D285" s="40" t="s">
        <v>36</v>
      </c>
      <c r="E285" s="41" t="s">
        <v>12</v>
      </c>
      <c r="F285" s="42" t="s">
        <v>13</v>
      </c>
      <c r="G285" s="43" t="s">
        <v>14</v>
      </c>
      <c r="H285" s="65" t="s">
        <v>15</v>
      </c>
      <c r="I285" s="54"/>
      <c r="J285" s="54"/>
      <c r="K285" s="54"/>
      <c r="L285" s="54"/>
      <c r="M285" s="54"/>
      <c r="N285" s="54"/>
      <c r="O285" s="54"/>
      <c r="P285" s="54"/>
      <c r="U285" s="5"/>
      <c r="V285" s="6"/>
      <c r="W285" s="5"/>
      <c r="X285" s="9"/>
      <c r="AD285" s="5"/>
    </row>
    <row r="286" spans="1:31" s="31" customFormat="1" ht="12.75" customHeight="1">
      <c r="A286" s="76" t="s">
        <v>276</v>
      </c>
      <c r="B286" s="77">
        <v>4027056.977</v>
      </c>
      <c r="C286" s="77">
        <v>342845.68400000001</v>
      </c>
      <c r="D286" s="77">
        <v>116.24</v>
      </c>
      <c r="E286" s="79">
        <v>115.693</v>
      </c>
      <c r="F286" s="77" t="s">
        <v>247</v>
      </c>
      <c r="G286" s="78">
        <f t="shared" ref="G286:G297" si="8">E286-D286</f>
        <v>-0.54699999999999704</v>
      </c>
      <c r="H286" s="78">
        <f t="shared" ref="H286:H297" si="9">ABS(G286)</f>
        <v>0.54699999999999704</v>
      </c>
    </row>
    <row r="287" spans="1:31" s="31" customFormat="1" ht="12.75" customHeight="1">
      <c r="A287" s="76" t="s">
        <v>120</v>
      </c>
      <c r="B287" s="77">
        <v>3904903.5959999999</v>
      </c>
      <c r="C287" s="77">
        <v>338661.38</v>
      </c>
      <c r="D287" s="77">
        <v>169.83500000000001</v>
      </c>
      <c r="E287" s="79">
        <v>170.3938</v>
      </c>
      <c r="F287" s="77" t="s">
        <v>247</v>
      </c>
      <c r="G287" s="78">
        <f t="shared" si="8"/>
        <v>0.55879999999999086</v>
      </c>
      <c r="H287" s="78">
        <f t="shared" si="9"/>
        <v>0.55879999999999086</v>
      </c>
    </row>
    <row r="288" spans="1:31" s="31" customFormat="1" ht="12.75" customHeight="1">
      <c r="A288" s="76" t="s">
        <v>272</v>
      </c>
      <c r="B288" s="77">
        <v>3928222.3130000001</v>
      </c>
      <c r="C288" s="77">
        <v>369155.84700000001</v>
      </c>
      <c r="D288" s="77">
        <v>193.036</v>
      </c>
      <c r="E288" s="79">
        <v>192.60509999999999</v>
      </c>
      <c r="F288" s="77" t="s">
        <v>247</v>
      </c>
      <c r="G288" s="78">
        <f t="shared" si="8"/>
        <v>-0.43090000000000828</v>
      </c>
      <c r="H288" s="78">
        <f t="shared" si="9"/>
        <v>0.43090000000000828</v>
      </c>
    </row>
    <row r="289" spans="1:8" s="31" customFormat="1" ht="12.75" customHeight="1">
      <c r="A289" s="76" t="s">
        <v>134</v>
      </c>
      <c r="B289" s="77">
        <v>3953796.5</v>
      </c>
      <c r="C289" s="77">
        <v>352076.72700000001</v>
      </c>
      <c r="D289" s="77">
        <v>169.62799999999999</v>
      </c>
      <c r="E289" s="79">
        <v>170.33109999999999</v>
      </c>
      <c r="F289" s="77" t="s">
        <v>247</v>
      </c>
      <c r="G289" s="78">
        <f t="shared" si="8"/>
        <v>0.70310000000000628</v>
      </c>
      <c r="H289" s="78">
        <f t="shared" si="9"/>
        <v>0.70310000000000628</v>
      </c>
    </row>
    <row r="290" spans="1:8" s="31" customFormat="1" ht="12.75" customHeight="1">
      <c r="A290" s="76" t="s">
        <v>288</v>
      </c>
      <c r="B290" s="77">
        <v>3955372.9079999998</v>
      </c>
      <c r="C290" s="77">
        <v>365960.522</v>
      </c>
      <c r="D290" s="77">
        <v>153.56299999999999</v>
      </c>
      <c r="E290" s="79">
        <v>153.90950000000001</v>
      </c>
      <c r="F290" s="77" t="s">
        <v>247</v>
      </c>
      <c r="G290" s="78">
        <f t="shared" si="8"/>
        <v>0.34650000000002024</v>
      </c>
      <c r="H290" s="78">
        <f t="shared" si="9"/>
        <v>0.34650000000002024</v>
      </c>
    </row>
    <row r="291" spans="1:8" s="31" customFormat="1" ht="12.75" customHeight="1">
      <c r="A291" s="76" t="s">
        <v>114</v>
      </c>
      <c r="B291" s="77">
        <v>3916200.6979999999</v>
      </c>
      <c r="C291" s="77">
        <v>369265.95</v>
      </c>
      <c r="D291" s="77">
        <v>125.572</v>
      </c>
      <c r="E291" s="79">
        <v>125.94929999999999</v>
      </c>
      <c r="F291" s="77" t="s">
        <v>247</v>
      </c>
      <c r="G291" s="78">
        <f t="shared" si="8"/>
        <v>0.37729999999999109</v>
      </c>
      <c r="H291" s="78">
        <f t="shared" si="9"/>
        <v>0.37729999999999109</v>
      </c>
    </row>
    <row r="292" spans="1:8" s="31" customFormat="1" ht="12.75" customHeight="1">
      <c r="A292" s="76" t="s">
        <v>242</v>
      </c>
      <c r="B292" s="77">
        <v>3924818.37</v>
      </c>
      <c r="C292" s="77">
        <v>370028.51899999997</v>
      </c>
      <c r="D292" s="77">
        <v>166.46100000000001</v>
      </c>
      <c r="E292" s="79">
        <v>166.10570000000001</v>
      </c>
      <c r="F292" s="77" t="s">
        <v>49</v>
      </c>
      <c r="G292" s="78">
        <f t="shared" si="8"/>
        <v>-0.35529999999999973</v>
      </c>
      <c r="H292" s="78">
        <f t="shared" si="9"/>
        <v>0.35529999999999973</v>
      </c>
    </row>
    <row r="293" spans="1:8" s="31" customFormat="1" ht="12.75" customHeight="1">
      <c r="A293" s="76" t="s">
        <v>226</v>
      </c>
      <c r="B293" s="77">
        <v>3947804.949</v>
      </c>
      <c r="C293" s="77">
        <v>349615.88699999999</v>
      </c>
      <c r="D293" s="77">
        <v>149.864</v>
      </c>
      <c r="E293" s="79">
        <v>150.57669999999999</v>
      </c>
      <c r="F293" s="77" t="s">
        <v>49</v>
      </c>
      <c r="G293" s="78">
        <f t="shared" si="8"/>
        <v>0.7126999999999839</v>
      </c>
      <c r="H293" s="78">
        <f t="shared" si="9"/>
        <v>0.7126999999999839</v>
      </c>
    </row>
    <row r="294" spans="1:8" s="31" customFormat="1" ht="12.75" customHeight="1">
      <c r="A294" s="76" t="s">
        <v>138</v>
      </c>
      <c r="B294" s="77">
        <v>3998347.7480000001</v>
      </c>
      <c r="C294" s="77">
        <v>306346.07400000002</v>
      </c>
      <c r="D294" s="77">
        <v>105.613</v>
      </c>
      <c r="E294" s="79">
        <v>104.8643</v>
      </c>
      <c r="F294" s="77" t="s">
        <v>49</v>
      </c>
      <c r="G294" s="78">
        <f t="shared" si="8"/>
        <v>-0.74869999999999948</v>
      </c>
      <c r="H294" s="78">
        <f t="shared" si="9"/>
        <v>0.74869999999999948</v>
      </c>
    </row>
    <row r="295" spans="1:8" s="31" customFormat="1" ht="12.75" customHeight="1">
      <c r="A295" s="76" t="s">
        <v>213</v>
      </c>
      <c r="B295" s="76">
        <v>3993847.7450000001</v>
      </c>
      <c r="C295" s="76">
        <v>264908.788</v>
      </c>
      <c r="D295" s="76">
        <v>77.991</v>
      </c>
      <c r="E295" s="77">
        <v>78.906099999999995</v>
      </c>
      <c r="F295" s="77" t="s">
        <v>49</v>
      </c>
      <c r="G295" s="78">
        <f t="shared" si="8"/>
        <v>0.91509999999999536</v>
      </c>
      <c r="H295" s="78">
        <f t="shared" si="9"/>
        <v>0.91509999999999536</v>
      </c>
    </row>
    <row r="296" spans="1:8" s="31" customFormat="1" ht="12.75" customHeight="1">
      <c r="A296" s="76" t="s">
        <v>148</v>
      </c>
      <c r="B296" s="77">
        <v>4016600.9840000002</v>
      </c>
      <c r="C296" s="77">
        <v>322125.842</v>
      </c>
      <c r="D296" s="77">
        <v>87.412000000000006</v>
      </c>
      <c r="E296" s="79">
        <v>88.547700000000006</v>
      </c>
      <c r="F296" s="77" t="s">
        <v>49</v>
      </c>
      <c r="G296" s="78">
        <f t="shared" si="8"/>
        <v>1.1356999999999999</v>
      </c>
      <c r="H296" s="78">
        <f t="shared" si="9"/>
        <v>1.1356999999999999</v>
      </c>
    </row>
    <row r="297" spans="1:8" s="31" customFormat="1" ht="12.75" customHeight="1">
      <c r="A297" s="76" t="s">
        <v>136</v>
      </c>
      <c r="B297" s="77">
        <v>4036329.6439999999</v>
      </c>
      <c r="C297" s="77">
        <v>334884.64399999997</v>
      </c>
      <c r="D297" s="77">
        <v>111.136</v>
      </c>
      <c r="E297" s="79">
        <v>110.7734</v>
      </c>
      <c r="F297" s="77" t="s">
        <v>49</v>
      </c>
      <c r="G297" s="78">
        <f t="shared" si="8"/>
        <v>-0.36260000000000048</v>
      </c>
      <c r="H297" s="78">
        <f t="shared" si="9"/>
        <v>0.36260000000000048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INFO</vt:lpstr>
      <vt:lpstr>Survey</vt:lpstr>
      <vt:lpstr>VerticalAccuracyStatistics</vt:lpstr>
      <vt:lpstr>VerticalAccuracyStatistics!D2_LiDAR_Z_Query</vt:lpstr>
      <vt:lpstr>Survey!TEXT_SurveyChkPts_Merged_WithinProjectTiles_Renamed_1</vt:lpstr>
      <vt:lpstr>Survey!TN_Forest_Recheck_v2_ForQTM</vt:lpstr>
      <vt:lpstr>Survey!TN_RECHECKS</vt:lpstr>
    </vt:vector>
  </TitlesOfParts>
  <Company>Dewberry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Musgrave, Erin</dc:creator>
  <cp:lastModifiedBy>jmnovac</cp:lastModifiedBy>
  <cp:lastPrinted>2007-07-19T18:38:52Z</cp:lastPrinted>
  <dcterms:created xsi:type="dcterms:W3CDTF">2007-01-25T19:43:50Z</dcterms:created>
  <dcterms:modified xsi:type="dcterms:W3CDTF">2012-11-26T20:02:23Z</dcterms:modified>
</cp:coreProperties>
</file>